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772"/>
  </bookViews>
  <sheets>
    <sheet name="附件1 " sheetId="15" r:id="rId1"/>
    <sheet name="附件2" sheetId="13" r:id="rId2"/>
  </sheets>
  <definedNames>
    <definedName name="_xlnm.Print_Titles" localSheetId="1">附件2!#REF!</definedName>
    <definedName name="_xlnm.Print_Titles" localSheetId="0">'附件1 '!#REF!</definedName>
  </definedNames>
  <calcPr calcId="144525"/>
</workbook>
</file>

<file path=xl/sharedStrings.xml><?xml version="1.0" encoding="utf-8"?>
<sst xmlns="http://schemas.openxmlformats.org/spreadsheetml/2006/main" count="62" uniqueCount="49">
  <si>
    <t>附件1：</t>
  </si>
  <si>
    <t>2022年州本级污染防治专项资金汇总表(第二批）</t>
  </si>
  <si>
    <t>县市、单位</t>
  </si>
  <si>
    <t>建设单位</t>
  </si>
  <si>
    <t xml:space="preserve">合  计
</t>
  </si>
  <si>
    <t>本次下拨“锰三角”污染整治（含上级要求的矿业污染地块状况调查）</t>
  </si>
  <si>
    <t>本次下拨49座尾矿库环境污染治理（20%）</t>
  </si>
  <si>
    <t>本次下拨湘西州区域生态环境监测站建设</t>
  </si>
  <si>
    <t>本次下拨湘西州水功能区纳污能力核定工作</t>
  </si>
  <si>
    <t>本次下拨污染防治攻坚战“夏季攻势”问题整改</t>
  </si>
  <si>
    <t>备注</t>
  </si>
  <si>
    <t>合   计</t>
  </si>
  <si>
    <t>州生态环境局</t>
  </si>
  <si>
    <t>污染防治明细见件附2</t>
  </si>
  <si>
    <t>吉首市</t>
  </si>
  <si>
    <t>吉首市人民政府</t>
  </si>
  <si>
    <t>泸溪县</t>
  </si>
  <si>
    <t>泸溪县人民政府</t>
  </si>
  <si>
    <t>凤凰县</t>
  </si>
  <si>
    <t>凤凰县人民政府</t>
  </si>
  <si>
    <t>花垣县</t>
  </si>
  <si>
    <t>花垣县人民政府</t>
  </si>
  <si>
    <t>保靖县</t>
  </si>
  <si>
    <t>保靖县人民政府</t>
  </si>
  <si>
    <t>古丈县</t>
  </si>
  <si>
    <t>古丈县人民政府</t>
  </si>
  <si>
    <t>永顺县</t>
  </si>
  <si>
    <t>永顺县人民政府</t>
  </si>
  <si>
    <t>龙山县</t>
  </si>
  <si>
    <t>龙山县人民政府</t>
  </si>
  <si>
    <t>附件2：</t>
  </si>
  <si>
    <t>2022年州本级污染防治专项资金分配明细表(第二批）</t>
  </si>
  <si>
    <t>序号</t>
  </si>
  <si>
    <t>科目名称(项目)</t>
  </si>
  <si>
    <t>本次下达金额（万元）</t>
  </si>
  <si>
    <t>项目内容及政策依据</t>
  </si>
  <si>
    <t>“锰三角”污染整治（含上级要求的矿业污染地块状况调查）</t>
  </si>
  <si>
    <t>花垣县政府</t>
  </si>
  <si>
    <r>
      <t>第二轮中央生态环境保护督察报告指出：“习近平总书记考察湖南时强调，要做好重金属污染防治工作，对“锰三角”污染问题又作出重要批示。湘西州花垣县锰行业污染问题由来已久，省、州、县三级党委、政府虽然做了不少工作，取得了成效，但花垣县锰行业整治仍然不力，......”。州委、州政府《</t>
    </r>
    <r>
      <rPr>
        <sz val="10"/>
        <rFont val="宋体"/>
        <charset val="134"/>
        <scheme val="minor"/>
      </rPr>
      <t>关于印发〈湘西自治州贯彻落实第二轮中央生态环境保护督察报告整改方案〉的通知</t>
    </r>
    <r>
      <rPr>
        <sz val="10"/>
        <rFont val="宋体"/>
        <charset val="134"/>
      </rPr>
      <t>》（</t>
    </r>
    <r>
      <rPr>
        <sz val="10"/>
        <rFont val="宋体"/>
        <charset val="134"/>
        <scheme val="minor"/>
      </rPr>
      <t>州发电〔</t>
    </r>
    <r>
      <rPr>
        <sz val="10"/>
        <rFont val="宋体"/>
        <charset val="134"/>
      </rPr>
      <t>2022</t>
    </r>
    <r>
      <rPr>
        <sz val="10"/>
        <rFont val="宋体"/>
        <charset val="134"/>
        <scheme val="minor"/>
      </rPr>
      <t>〕</t>
    </r>
    <r>
      <rPr>
        <sz val="10"/>
        <rFont val="宋体"/>
        <charset val="134"/>
      </rPr>
      <t>1号）从“压实整改责任、开展全面排查、按照方案推进整改、加快污染治理、推进产业转型、开展矿山修复、推动锰渣利用”等七个方面制定整改措施。考虑“锰三角”花垣县污染整治任务重，中央和省委、省政府高度重视，建议2022年安排“锰三角”污染治理专项资金1200万元，具体项目由花垣县政府确定（安排必要的资金用于上级要求的矿业污染地块状况调查）。</t>
    </r>
  </si>
  <si>
    <t>49座尾矿库环境污染治理</t>
  </si>
  <si>
    <t>各县市政府                    州生态环境局</t>
  </si>
  <si>
    <r>
      <t>第二轮中央生态环境保护督察报告指出：“部分尾矿库环境安全隐患较为突出，湘西州需要开展治理或闭库的尾矿库49座，目前仅完成闭库10座”。州委、州政府《</t>
    </r>
    <r>
      <rPr>
        <sz val="10"/>
        <rFont val="宋体"/>
        <charset val="134"/>
        <scheme val="minor"/>
      </rPr>
      <t>关于印发〈湘西自治州贯彻落实第二轮中央生态环境保护督察报告整改方案〉的通知</t>
    </r>
    <r>
      <rPr>
        <sz val="10"/>
        <rFont val="宋体"/>
        <charset val="134"/>
      </rPr>
      <t>》（</t>
    </r>
    <r>
      <rPr>
        <sz val="10"/>
        <rFont val="宋体"/>
        <charset val="134"/>
        <scheme val="minor"/>
      </rPr>
      <t>州发电〔</t>
    </r>
    <r>
      <rPr>
        <sz val="10"/>
        <rFont val="宋体"/>
        <charset val="134"/>
      </rPr>
      <t>2022</t>
    </r>
    <r>
      <rPr>
        <sz val="10"/>
        <rFont val="宋体"/>
        <charset val="134"/>
        <scheme val="minor"/>
      </rPr>
      <t>〕</t>
    </r>
    <r>
      <rPr>
        <sz val="10"/>
        <rFont val="宋体"/>
        <charset val="134"/>
      </rPr>
      <t>1号）从“开展环境安全隐患排查、开展尾矿库闭库或治理、积极筹措闭库治理资金”三个方面制定整改措施。为确保按时完成尾矿库闭库或治理销号任务，建议2022年安排尾矿库污染治理专项资金1125万元，其中：县市尾矿库治理资金925万元（花垣县500万元、保靖县170万元、泸溪县20万元、吉首市80万元、古丈县105万元、凤凰县20万元、永顺县10万元、龙山县20万元），该项资金也可用于治理贷款贴息；州生态环境局尾矿库整治验收监测资金200万元。</t>
    </r>
  </si>
  <si>
    <t>湘西州区域生态环境监测站建设</t>
  </si>
  <si>
    <r>
      <t xml:space="preserve"> 第二轮中央生态环境保护督察报告指出：“监测网络和体系建设有待全面构建，离</t>
    </r>
    <r>
      <rPr>
        <sz val="10"/>
        <rFont val="仿宋"/>
        <charset val="134"/>
      </rPr>
      <t>'</t>
    </r>
    <r>
      <rPr>
        <sz val="10"/>
        <rFont val="宋体"/>
        <charset val="134"/>
      </rPr>
      <t>天空地</t>
    </r>
    <r>
      <rPr>
        <sz val="10"/>
        <rFont val="仿宋"/>
        <charset val="134"/>
      </rPr>
      <t>'</t>
    </r>
    <r>
      <rPr>
        <sz val="10"/>
        <rFont val="宋体"/>
        <charset val="134"/>
      </rPr>
      <t>一体化生态环境监测网络构建要求还有较大差距”。州委、州政府《关于印发〈湘西自治州贯彻落实第二轮中央生态环境保护督察报告整改方案〉的通知》（州发电〔2022〕1号）将州区域生态环境监测站建设作为整改重点任务，明确到2023年正式投运，切实提高我州应急监测和生态环境治理监测能力。目前，已完成州区域生态环境监测站施工设计和资金预算，财政评审价格为596万元，建议2022年安排州区域生态环境监测站能力建设300万元。</t>
    </r>
  </si>
  <si>
    <t>湘西州水功能区纳污能力核定工作</t>
  </si>
  <si>
    <t>省审计厅关于《州政府主要领导自然资源资产审计报告》指出“截至2021年7月底，因州水利局与州生态环境局水功能区管理及河流限制纳污能力核定工作交接不到位，湘西州未对限制纳污能力开展全面核定工作，未提出限制排污总量意见。全州流域面积50平方公里及以上的河流有99条，仅万溶江和峒河2条河流核定了限制纳污能力，其余河流未核定限制纳污能力。”
为加快推进审计指出问题整改，根据湘西州水功能区划分和纳污能力核定技术规范要求，目前已完成招投标，招标价格为75万元，中标技术单位正在开展收集控制单元水质、水量监测数据，开调查各个控制单元内工业污染、生活污染、畜禽养殖污染、农田径流污染、矿山径流污染、地表径流污染排放量等工作。为确保按整改时限要求完成整改，建议2022年安排污染治理专项资金75万元。</t>
  </si>
  <si>
    <t>污染防治攻坚战“夏季攻势”问题整改</t>
  </si>
  <si>
    <t>2022年污染防治攻坚战“夏季攻势”涉及我州地表水、环境空气环境质量、为民办实事50个乡镇饮用水水源突出问题整改、128座尾矿库问题整改、矿区及涉重金属农用地污染调查、城乡污水处理厂建设及问题整改、45个行政村农村生活污水治理等任务。按照污染防治攻坚战“夏季攻势”问题整改验收销号要求，上述整改销号均需开展大量的水、气、土壤等监测以及现场核查验收等工作，建议2022年安排污染防治攻坚战“夏季攻势”问题整改专项200万元。</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</si>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</sst>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9"/>
      <name val="宋体"/>
      <charset val="134"/>
    </font>
    <font>
      <sz val="16"/>
      <name val="黑体"/>
      <charset val="134"/>
    </font>
    <font>
      <sz val="18"/>
      <name val="方正小标宋简体"/>
      <charset val="134"/>
    </font>
    <font>
      <sz val="10"/>
      <name val="宋体"/>
      <charset val="134"/>
    </font>
    <font>
      <sz val="10"/>
      <color theme="1"/>
      <name val="宋体"/>
      <charset val="134"/>
    </font>
    <font>
      <b/>
      <sz val="10"/>
      <name val="宋体"/>
      <charset val="134"/>
      <scheme val="major"/>
    </font>
    <font>
      <b/>
      <sz val="10"/>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2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17"/>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scheme val="minor"/>
    </font>
    <font>
      <sz val="10"/>
      <name val="仿宋"/>
      <charset val="134"/>
    </font>
  </fonts>
  <fills count="38">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4" applyNumberFormat="0" applyAlignment="0" applyProtection="0">
      <alignment vertical="center"/>
    </xf>
    <xf numFmtId="44" fontId="8" fillId="0" borderId="0" applyFont="0" applyFill="0" applyBorder="0" applyAlignment="0" applyProtection="0">
      <alignment vertical="center"/>
    </xf>
    <xf numFmtId="0" fontId="11" fillId="7" borderId="0" applyNumberFormat="0" applyBorder="0" applyAlignment="0" applyProtection="0">
      <alignment vertical="center"/>
    </xf>
    <xf numFmtId="41" fontId="8" fillId="0" borderId="0" applyFont="0" applyFill="0" applyBorder="0" applyAlignment="0" applyProtection="0">
      <alignment vertical="center"/>
    </xf>
    <xf numFmtId="0" fontId="9" fillId="8"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10"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1" borderId="5"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13" borderId="0" applyNumberFormat="0" applyBorder="0" applyAlignment="0" applyProtection="0">
      <alignment vertical="center"/>
    </xf>
    <xf numFmtId="0" fontId="13" fillId="14" borderId="0" applyNumberFormat="0" applyBorder="0" applyAlignment="0" applyProtection="0">
      <alignment vertical="center"/>
    </xf>
    <xf numFmtId="0" fontId="16" fillId="0" borderId="7" applyNumberFormat="0" applyFill="0" applyAlignment="0" applyProtection="0">
      <alignment vertical="center"/>
    </xf>
    <xf numFmtId="0" fontId="13" fillId="15" borderId="0" applyNumberFormat="0" applyBorder="0" applyAlignment="0" applyProtection="0">
      <alignment vertical="center"/>
    </xf>
    <xf numFmtId="0" fontId="23" fillId="16" borderId="8" applyNumberFormat="0" applyAlignment="0" applyProtection="0">
      <alignment vertical="center"/>
    </xf>
    <xf numFmtId="0" fontId="24" fillId="16" borderId="4" applyNumberFormat="0" applyAlignment="0" applyProtection="0">
      <alignment vertical="center"/>
    </xf>
    <xf numFmtId="0" fontId="25" fillId="17" borderId="9" applyNumberFormat="0" applyAlignment="0" applyProtection="0">
      <alignment vertical="center"/>
    </xf>
    <xf numFmtId="0" fontId="9" fillId="18" borderId="0" applyNumberFormat="0" applyBorder="0" applyAlignment="0" applyProtection="0">
      <alignment vertical="center"/>
    </xf>
    <xf numFmtId="0" fontId="13" fillId="19" borderId="0" applyNumberFormat="0" applyBorder="0" applyAlignment="0" applyProtection="0">
      <alignment vertical="center"/>
    </xf>
    <xf numFmtId="0" fontId="26" fillId="0" borderId="10" applyNumberFormat="0" applyFill="0" applyAlignment="0" applyProtection="0">
      <alignment vertical="center"/>
    </xf>
    <xf numFmtId="0" fontId="22" fillId="13" borderId="0" applyNumberFormat="0" applyBorder="0" applyAlignment="0" applyProtection="0">
      <alignment vertical="center"/>
    </xf>
    <xf numFmtId="0" fontId="27" fillId="0" borderId="11" applyNumberFormat="0" applyFill="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9" fillId="22" borderId="0" applyNumberFormat="0" applyBorder="0" applyAlignment="0" applyProtection="0">
      <alignment vertical="center"/>
    </xf>
    <xf numFmtId="0" fontId="13"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9" fillId="30" borderId="0" applyNumberFormat="0" applyBorder="0" applyAlignment="0" applyProtection="0">
      <alignment vertical="center"/>
    </xf>
    <xf numFmtId="0" fontId="22" fillId="13"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9" fillId="33" borderId="0" applyNumberFormat="0" applyBorder="0" applyAlignment="0" applyProtection="0">
      <alignment vertical="center"/>
    </xf>
    <xf numFmtId="0" fontId="11" fillId="7" borderId="0" applyNumberFormat="0" applyBorder="0" applyAlignment="0" applyProtection="0">
      <alignment vertical="center"/>
    </xf>
    <xf numFmtId="0" fontId="13" fillId="34" borderId="0" applyNumberFormat="0" applyBorder="0" applyAlignment="0" applyProtection="0">
      <alignment vertical="center"/>
    </xf>
    <xf numFmtId="0" fontId="22" fillId="13" borderId="0" applyNumberFormat="0" applyBorder="0" applyAlignment="0" applyProtection="0">
      <alignment vertical="center"/>
    </xf>
    <xf numFmtId="0" fontId="11" fillId="7" borderId="0" applyNumberFormat="0" applyBorder="0" applyAlignment="0" applyProtection="0">
      <alignment vertical="center"/>
    </xf>
    <xf numFmtId="0" fontId="13" fillId="35" borderId="0" applyNumberFormat="0" applyBorder="0" applyAlignment="0" applyProtection="0">
      <alignment vertical="center"/>
    </xf>
    <xf numFmtId="0" fontId="9" fillId="36" borderId="0" applyNumberFormat="0" applyBorder="0" applyAlignment="0" applyProtection="0">
      <alignment vertical="center"/>
    </xf>
    <xf numFmtId="0" fontId="13" fillId="3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1" fillId="7" borderId="0" applyNumberFormat="0" applyBorder="0" applyAlignment="0" applyProtection="0">
      <alignment vertical="center"/>
    </xf>
    <xf numFmtId="0" fontId="22"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cellStyleXfs>
  <cellXfs count="39">
    <xf numFmtId="0" fontId="0" fillId="0" borderId="0" xfId="0"/>
    <xf numFmtId="0" fontId="0"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0" fillId="0" borderId="0" xfId="0" applyAlignment="1">
      <alignment horizontal="center" wrapText="1"/>
    </xf>
    <xf numFmtId="0" fontId="1" fillId="0" borderId="0" xfId="0" applyFont="1" applyAlignment="1">
      <alignment horizontal="left" wrapText="1"/>
    </xf>
    <xf numFmtId="0" fontId="1" fillId="0" borderId="0" xfId="0" applyFont="1" applyAlignment="1">
      <alignment horizontal="left" wrapText="1"/>
    </xf>
    <xf numFmtId="0" fontId="2" fillId="0" borderId="0" xfId="0" applyNumberFormat="1" applyFont="1" applyFill="1" applyAlignment="1" applyProtection="1">
      <alignment horizontal="center" vertical="center" wrapText="1"/>
    </xf>
    <xf numFmtId="0" fontId="3" fillId="3" borderId="1" xfId="0"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4" fillId="0" borderId="1" xfId="58" applyNumberFormat="1" applyFont="1" applyFill="1" applyBorder="1" applyAlignment="1">
      <alignment horizontal="center" vertical="center" wrapText="1"/>
    </xf>
    <xf numFmtId="0" fontId="4" fillId="0" borderId="1" xfId="58"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58" applyNumberFormat="1" applyFont="1" applyFill="1" applyBorder="1" applyAlignment="1">
      <alignment horizontal="left" vertical="center" wrapText="1"/>
    </xf>
    <xf numFmtId="0" fontId="3" fillId="0" borderId="1"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176" fontId="3" fillId="3" borderId="1" xfId="0" applyNumberFormat="1" applyFont="1" applyFill="1" applyBorder="1" applyAlignment="1" applyProtection="1">
      <alignment horizontal="center" vertical="center" wrapText="1"/>
    </xf>
    <xf numFmtId="0" fontId="5" fillId="0" borderId="1" xfId="0" applyFont="1" applyBorder="1" applyAlignment="1">
      <alignment wrapText="1"/>
    </xf>
    <xf numFmtId="0" fontId="5"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0" fillId="0" borderId="0" xfId="0" applyFont="1" applyAlignment="1">
      <alignment horizontal="center" wrapText="1"/>
    </xf>
    <xf numFmtId="0" fontId="7" fillId="0" borderId="0" xfId="0" applyFont="1" applyAlignment="1">
      <alignment wrapText="1"/>
    </xf>
    <xf numFmtId="0" fontId="1" fillId="0" borderId="0" xfId="0" applyFont="1" applyAlignment="1">
      <alignment vertical="center" wrapText="1"/>
    </xf>
    <xf numFmtId="0" fontId="6" fillId="0" borderId="1" xfId="0" applyFont="1" applyFill="1" applyBorder="1" applyAlignment="1">
      <alignment horizontal="center" vertical="center" wrapText="1"/>
    </xf>
    <xf numFmtId="0" fontId="6" fillId="4" borderId="1" xfId="0" applyNumberFormat="1" applyFont="1" applyFill="1" applyBorder="1" applyAlignment="1" applyProtection="1">
      <alignment horizontal="center" vertical="center" wrapText="1"/>
    </xf>
    <xf numFmtId="0" fontId="6" fillId="3" borderId="1" xfId="0" applyNumberFormat="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 xfId="0" applyFont="1" applyBorder="1" applyAlignment="1">
      <alignment horizontal="center" wrapText="1"/>
    </xf>
  </cellXfs>
  <cellStyles count="76">
    <cellStyle name="常规" xfId="0" builtinId="0"/>
    <cellStyle name="货币[0]" xfId="1" builtinId="7"/>
    <cellStyle name="20% - 强调文字颜色 3" xfId="2" builtinId="38"/>
    <cellStyle name="输入" xfId="3" builtinId="20"/>
    <cellStyle name="货币" xfId="4" builtinId="4"/>
    <cellStyle name="差_5B5786A4FA610AEEE0535CD3690AC4C4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好_5B5786A4FA620AEEE0535CD3690AC4C4"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好_2021年州本级政府重大项目支出预算表（草案）"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好_5B5786A4FA610AEEE0535CD3690AC4C4 2" xfId="45"/>
    <cellStyle name="40% - 强调文字颜色 4" xfId="46" builtinId="43"/>
    <cellStyle name="强调文字颜色 5" xfId="47" builtinId="45"/>
    <cellStyle name="40% - 强调文字颜色 5" xfId="48" builtinId="47"/>
    <cellStyle name="差_5B5786A4FA610AEEE0535CD3690AC4C4" xfId="49"/>
    <cellStyle name="60% - 强调文字颜色 5" xfId="50" builtinId="48"/>
    <cellStyle name="好_5C0BE3C0AC2762CFE0535BD3690A953B 2" xfId="51"/>
    <cellStyle name="差_5B5786A4FA620AEEE0535CD3690AC4C4" xfId="52"/>
    <cellStyle name="强调文字颜色 6" xfId="53" builtinId="49"/>
    <cellStyle name="40% - 强调文字颜色 6" xfId="54" builtinId="51"/>
    <cellStyle name="60% - 强调文字颜色 6" xfId="55" builtinId="52"/>
    <cellStyle name="差_5B5786A4FA5D0AEEE0535CD3690AC4C4" xfId="56"/>
    <cellStyle name="差_5B5786A4FA620AEEE0535CD3690AC4C4 2" xfId="57"/>
    <cellStyle name="常规 2" xfId="58"/>
    <cellStyle name="好_2021年州本级政府重大项目支出预算表（草案） 3" xfId="59"/>
    <cellStyle name="好_5B5786A4FA620AEEE0535CD3690AC4C4 2" xfId="60"/>
    <cellStyle name="好_5BFABA8BBFA34F76E0535BD3690A3B73" xfId="61"/>
    <cellStyle name="好_5BFABA8BBFA34F76E0535BD3690A3B73 2" xfId="62"/>
    <cellStyle name="好_5C0BE3C0AC2762CFE0535BD3690A953B" xfId="63"/>
    <cellStyle name="差_5B5786A4FA5D0AEEE0535CD3690AC4C4 2" xfId="64"/>
    <cellStyle name="好_5B5786A4FA610AEEE0535CD3690AC4C4" xfId="65"/>
    <cellStyle name="差_5BFABA8BBFA34F76E0535BD3690A3B73 2" xfId="66"/>
    <cellStyle name="差_2021年州本级政府重大项目支出预算表（草案） 3" xfId="67"/>
    <cellStyle name="差_5C0BE3C0AC2762CFE0535BD3690A953B" xfId="68"/>
    <cellStyle name="好_5B5786A4FA5D0AEEE0535CD3690AC4C4 2" xfId="69"/>
    <cellStyle name="好_2021年州本级政府重大项目支出预算表（草案） 2" xfId="70"/>
    <cellStyle name="差_5C0BE3C0AC2762CFE0535BD3690A953B 2" xfId="71"/>
    <cellStyle name="差_5BFABA8BBFA34F76E0535BD3690A3B73" xfId="72"/>
    <cellStyle name="好_5B5786A4FA5D0AEEE0535CD3690AC4C4" xfId="73"/>
    <cellStyle name="差_2021年州本级政府重大项目支出预算表（草案）" xfId="74"/>
    <cellStyle name="差_2021年州本级政府重大项目支出预算表（草案） 2" xfId="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zoomScale="115" zoomScaleNormal="115" workbookViewId="0">
      <selection activeCell="C9" sqref="C9"/>
    </sheetView>
  </sheetViews>
  <sheetFormatPr defaultColWidth="9.16666666666667" defaultRowHeight="12.75" customHeight="1"/>
  <cols>
    <col min="1" max="1" width="19.2" style="3" customWidth="1"/>
    <col min="2" max="2" width="24.0222222222222" style="3" customWidth="1"/>
    <col min="3" max="3" width="11.7222222222222" style="4" customWidth="1"/>
    <col min="4" max="4" width="17.3888888888889" style="4" customWidth="1"/>
    <col min="5" max="5" width="17.3888888888889" style="25" customWidth="1"/>
    <col min="6" max="7" width="12.8888888888889" style="3" customWidth="1"/>
    <col min="8" max="8" width="14.4888888888889" style="3" customWidth="1"/>
    <col min="9" max="9" width="28.9777777777778" style="3" customWidth="1"/>
    <col min="10" max="16361" width="9.16666666666667" style="3"/>
  </cols>
  <sheetData>
    <row r="1" ht="21" customHeight="1" spans="1:1">
      <c r="A1" s="26" t="s">
        <v>0</v>
      </c>
    </row>
    <row r="2" ht="37" customHeight="1" spans="1:9">
      <c r="A2" s="7" t="s">
        <v>1</v>
      </c>
      <c r="B2" s="7"/>
      <c r="C2" s="7"/>
      <c r="D2" s="7"/>
      <c r="E2" s="7"/>
      <c r="F2" s="7"/>
      <c r="G2" s="7"/>
      <c r="H2" s="7"/>
      <c r="I2" s="7"/>
    </row>
    <row r="3" customHeight="1" spans="1:9">
      <c r="A3" s="27" t="s">
        <v>2</v>
      </c>
      <c r="B3" s="28" t="s">
        <v>3</v>
      </c>
      <c r="C3" s="29" t="s">
        <v>4</v>
      </c>
      <c r="D3" s="30" t="s">
        <v>5</v>
      </c>
      <c r="E3" s="30" t="s">
        <v>6</v>
      </c>
      <c r="F3" s="30" t="s">
        <v>7</v>
      </c>
      <c r="G3" s="30" t="s">
        <v>8</v>
      </c>
      <c r="H3" s="29" t="s">
        <v>9</v>
      </c>
      <c r="I3" s="36" t="s">
        <v>10</v>
      </c>
    </row>
    <row r="4" ht="52" customHeight="1" spans="1:9">
      <c r="A4" s="27"/>
      <c r="B4" s="28"/>
      <c r="C4" s="29"/>
      <c r="D4" s="30"/>
      <c r="E4" s="30"/>
      <c r="F4" s="30"/>
      <c r="G4" s="30"/>
      <c r="H4" s="29"/>
      <c r="I4" s="37"/>
    </row>
    <row r="5" ht="25" customHeight="1" spans="1:9">
      <c r="A5" s="31" t="s">
        <v>11</v>
      </c>
      <c r="B5" s="31"/>
      <c r="C5" s="28">
        <f t="shared" ref="C5:H5" si="0">SUM(C6:C14)</f>
        <v>580</v>
      </c>
      <c r="D5" s="28">
        <f t="shared" si="0"/>
        <v>240</v>
      </c>
      <c r="E5" s="28">
        <f t="shared" si="0"/>
        <v>225</v>
      </c>
      <c r="F5" s="28">
        <f t="shared" si="0"/>
        <v>60</v>
      </c>
      <c r="G5" s="28">
        <f t="shared" si="0"/>
        <v>15</v>
      </c>
      <c r="H5" s="28">
        <f t="shared" si="0"/>
        <v>40</v>
      </c>
      <c r="I5" s="38"/>
    </row>
    <row r="6" ht="25" customHeight="1" spans="1:9">
      <c r="A6" s="10" t="s">
        <v>12</v>
      </c>
      <c r="B6" s="10" t="s">
        <v>12</v>
      </c>
      <c r="C6" s="32">
        <f>SUM(D6:H6)</f>
        <v>155</v>
      </c>
      <c r="D6" s="33"/>
      <c r="E6" s="33">
        <f>200*0.2</f>
        <v>40</v>
      </c>
      <c r="F6" s="34">
        <f>300*0.2</f>
        <v>60</v>
      </c>
      <c r="G6" s="34">
        <f>75*0.2</f>
        <v>15</v>
      </c>
      <c r="H6" s="34">
        <f>200*0.2</f>
        <v>40</v>
      </c>
      <c r="I6" s="19" t="s">
        <v>13</v>
      </c>
    </row>
    <row r="7" ht="25" customHeight="1" spans="1:9">
      <c r="A7" s="10" t="s">
        <v>14</v>
      </c>
      <c r="B7" s="10" t="s">
        <v>15</v>
      </c>
      <c r="C7" s="32">
        <f t="shared" ref="C7:C14" si="1">SUM(D7:H7)</f>
        <v>16</v>
      </c>
      <c r="D7" s="33"/>
      <c r="E7" s="33">
        <f>80*0.2</f>
        <v>16</v>
      </c>
      <c r="F7" s="34"/>
      <c r="G7" s="34"/>
      <c r="H7" s="34"/>
      <c r="I7" s="19" t="s">
        <v>13</v>
      </c>
    </row>
    <row r="8" ht="25" customHeight="1" spans="1:9">
      <c r="A8" s="10" t="s">
        <v>16</v>
      </c>
      <c r="B8" s="10" t="s">
        <v>17</v>
      </c>
      <c r="C8" s="32">
        <f t="shared" si="1"/>
        <v>4</v>
      </c>
      <c r="D8" s="33"/>
      <c r="E8" s="33">
        <f>20*0.2</f>
        <v>4</v>
      </c>
      <c r="F8" s="34"/>
      <c r="G8" s="34"/>
      <c r="H8" s="34"/>
      <c r="I8" s="19" t="s">
        <v>13</v>
      </c>
    </row>
    <row r="9" ht="25" customHeight="1" spans="1:9">
      <c r="A9" s="10" t="s">
        <v>18</v>
      </c>
      <c r="B9" s="10" t="s">
        <v>19</v>
      </c>
      <c r="C9" s="32">
        <f t="shared" si="1"/>
        <v>4</v>
      </c>
      <c r="D9" s="33"/>
      <c r="E9" s="33">
        <f>20*0.2</f>
        <v>4</v>
      </c>
      <c r="F9" s="34"/>
      <c r="G9" s="34"/>
      <c r="H9" s="34"/>
      <c r="I9" s="19" t="s">
        <v>13</v>
      </c>
    </row>
    <row r="10" ht="25" customHeight="1" spans="1:9">
      <c r="A10" s="35" t="s">
        <v>20</v>
      </c>
      <c r="B10" s="35" t="s">
        <v>21</v>
      </c>
      <c r="C10" s="32">
        <f t="shared" si="1"/>
        <v>340</v>
      </c>
      <c r="D10" s="33">
        <f>1200*0.2</f>
        <v>240</v>
      </c>
      <c r="E10" s="33">
        <f>500*0.2</f>
        <v>100</v>
      </c>
      <c r="F10" s="34"/>
      <c r="G10" s="34"/>
      <c r="H10" s="34"/>
      <c r="I10" s="19" t="s">
        <v>13</v>
      </c>
    </row>
    <row r="11" ht="25" customHeight="1" spans="1:9">
      <c r="A11" s="10" t="s">
        <v>22</v>
      </c>
      <c r="B11" s="10" t="s">
        <v>23</v>
      </c>
      <c r="C11" s="32">
        <f t="shared" si="1"/>
        <v>34</v>
      </c>
      <c r="D11" s="33"/>
      <c r="E11" s="33">
        <f>170*0.2</f>
        <v>34</v>
      </c>
      <c r="F11" s="34"/>
      <c r="G11" s="34"/>
      <c r="H11" s="34"/>
      <c r="I11" s="19" t="s">
        <v>13</v>
      </c>
    </row>
    <row r="12" ht="25" customHeight="1" spans="1:9">
      <c r="A12" s="10" t="s">
        <v>24</v>
      </c>
      <c r="B12" s="10" t="s">
        <v>25</v>
      </c>
      <c r="C12" s="32">
        <f t="shared" si="1"/>
        <v>21</v>
      </c>
      <c r="D12" s="33"/>
      <c r="E12" s="33">
        <f>105*0.2</f>
        <v>21</v>
      </c>
      <c r="F12" s="34"/>
      <c r="G12" s="34"/>
      <c r="H12" s="34"/>
      <c r="I12" s="19" t="s">
        <v>13</v>
      </c>
    </row>
    <row r="13" ht="25" customHeight="1" spans="1:9">
      <c r="A13" s="10" t="s">
        <v>26</v>
      </c>
      <c r="B13" s="10" t="s">
        <v>27</v>
      </c>
      <c r="C13" s="32">
        <f t="shared" si="1"/>
        <v>2</v>
      </c>
      <c r="D13" s="33"/>
      <c r="E13" s="33">
        <f>10*0.2</f>
        <v>2</v>
      </c>
      <c r="F13" s="34"/>
      <c r="G13" s="34"/>
      <c r="H13" s="34"/>
      <c r="I13" s="19" t="s">
        <v>13</v>
      </c>
    </row>
    <row r="14" ht="25" customHeight="1" spans="1:9">
      <c r="A14" s="10" t="s">
        <v>28</v>
      </c>
      <c r="B14" s="10" t="s">
        <v>29</v>
      </c>
      <c r="C14" s="32">
        <f t="shared" si="1"/>
        <v>4</v>
      </c>
      <c r="D14" s="33"/>
      <c r="E14" s="33">
        <f>20*0.2</f>
        <v>4</v>
      </c>
      <c r="F14" s="34"/>
      <c r="G14" s="34"/>
      <c r="H14" s="34"/>
      <c r="I14" s="19" t="s">
        <v>13</v>
      </c>
    </row>
  </sheetData>
  <mergeCells count="10">
    <mergeCell ref="A2:I2"/>
    <mergeCell ref="A3:A4"/>
    <mergeCell ref="B3:B4"/>
    <mergeCell ref="C3:C4"/>
    <mergeCell ref="D3:D4"/>
    <mergeCell ref="E3:E4"/>
    <mergeCell ref="F3:F4"/>
    <mergeCell ref="G3:G4"/>
    <mergeCell ref="H3:H4"/>
    <mergeCell ref="I3:I4"/>
  </mergeCells>
  <printOptions horizontalCentered="1"/>
  <pageMargins left="0.550694444444444" right="0.511805555555556" top="0.984027777777778" bottom="0.550694444444444" header="0.511805555555556" footer="0.511805555555556"/>
  <pageSetup paperSize="9"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workbookViewId="0">
      <selection activeCell="E8" sqref="E8"/>
    </sheetView>
  </sheetViews>
  <sheetFormatPr defaultColWidth="9.16666666666667" defaultRowHeight="12.75" customHeight="1" outlineLevelCol="4"/>
  <cols>
    <col min="1" max="1" width="8.25555555555556" style="3" customWidth="1"/>
    <col min="2" max="2" width="16.9888888888889" style="3" customWidth="1"/>
    <col min="3" max="3" width="13.0444444444444" style="3" customWidth="1"/>
    <col min="4" max="4" width="16.5777777777778" style="4" customWidth="1"/>
    <col min="5" max="5" width="119.333333333333" style="2" customWidth="1"/>
    <col min="6" max="16384" width="9.16666666666667" style="3"/>
  </cols>
  <sheetData>
    <row r="1" ht="20.25" spans="1:2">
      <c r="A1" s="5" t="s">
        <v>30</v>
      </c>
      <c r="B1" s="6"/>
    </row>
    <row r="2" ht="35" customHeight="1" spans="1:5">
      <c r="A2" s="7" t="s">
        <v>31</v>
      </c>
      <c r="B2" s="7"/>
      <c r="C2" s="7"/>
      <c r="D2" s="7"/>
      <c r="E2" s="7"/>
    </row>
    <row r="3" s="1" customFormat="1" ht="35" customHeight="1" spans="1:5">
      <c r="A3" s="8" t="s">
        <v>32</v>
      </c>
      <c r="B3" s="9" t="s">
        <v>33</v>
      </c>
      <c r="C3" s="9" t="s">
        <v>3</v>
      </c>
      <c r="D3" s="9" t="s">
        <v>34</v>
      </c>
      <c r="E3" s="9" t="s">
        <v>35</v>
      </c>
    </row>
    <row r="4" s="2" customFormat="1" ht="91" customHeight="1" spans="1:5">
      <c r="A4" s="10">
        <v>1</v>
      </c>
      <c r="B4" s="11" t="s">
        <v>36</v>
      </c>
      <c r="C4" s="10" t="s">
        <v>37</v>
      </c>
      <c r="D4" s="12">
        <f>1200*0.2</f>
        <v>240</v>
      </c>
      <c r="E4" s="13" t="s">
        <v>38</v>
      </c>
    </row>
    <row r="5" s="2" customFormat="1" ht="100" customHeight="1" spans="1:5">
      <c r="A5" s="10">
        <v>2</v>
      </c>
      <c r="B5" s="11" t="s">
        <v>39</v>
      </c>
      <c r="C5" s="10" t="s">
        <v>40</v>
      </c>
      <c r="D5" s="14">
        <f>1125*0.2</f>
        <v>225</v>
      </c>
      <c r="E5" s="13" t="s">
        <v>41</v>
      </c>
    </row>
    <row r="6" s="2" customFormat="1" ht="70" customHeight="1" spans="1:5">
      <c r="A6" s="10">
        <v>3</v>
      </c>
      <c r="B6" s="11" t="s">
        <v>42</v>
      </c>
      <c r="C6" s="10" t="s">
        <v>12</v>
      </c>
      <c r="D6" s="15">
        <f>300*0.2</f>
        <v>60</v>
      </c>
      <c r="E6" s="16" t="s">
        <v>43</v>
      </c>
    </row>
    <row r="7" s="2" customFormat="1" ht="108" customHeight="1" spans="1:5">
      <c r="A7" s="10">
        <v>4</v>
      </c>
      <c r="B7" s="11" t="s">
        <v>44</v>
      </c>
      <c r="C7" s="10" t="s">
        <v>12</v>
      </c>
      <c r="D7" s="15">
        <f>75*0.2</f>
        <v>15</v>
      </c>
      <c r="E7" s="17" t="s">
        <v>45</v>
      </c>
    </row>
    <row r="8" s="2" customFormat="1" ht="57" customHeight="1" spans="1:5">
      <c r="A8" s="10">
        <v>5</v>
      </c>
      <c r="B8" s="18" t="s">
        <v>46</v>
      </c>
      <c r="C8" s="19" t="s">
        <v>12</v>
      </c>
      <c r="D8" s="20">
        <f>200*0.2</f>
        <v>40</v>
      </c>
      <c r="E8" s="18" t="s">
        <v>47</v>
      </c>
    </row>
    <row r="9" s="2" customFormat="1" ht="27" customHeight="1" spans="1:5">
      <c r="A9" s="21"/>
      <c r="B9" s="22" t="s">
        <v>48</v>
      </c>
      <c r="C9" s="21"/>
      <c r="D9" s="23">
        <f>SUM(D4:D8)</f>
        <v>580</v>
      </c>
      <c r="E9" s="21"/>
    </row>
    <row r="10" s="2" customFormat="1" ht="38" customHeight="1" spans="4:4">
      <c r="D10" s="24"/>
    </row>
    <row r="11" ht="21" customHeight="1"/>
    <row r="12" ht="21" customHeight="1"/>
    <row r="13" ht="21" customHeight="1"/>
    <row r="14" ht="21" customHeight="1"/>
    <row r="15" ht="21" customHeight="1"/>
    <row r="16"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sheetData>
  <mergeCells count="2">
    <mergeCell ref="A1:B1"/>
    <mergeCell ref="A2:E2"/>
  </mergeCells>
  <printOptions horizontalCentered="1"/>
  <pageMargins left="0.550694444444444" right="0.511805555555556" top="0.590277777777778" bottom="0.393055555555556" header="0.511805555555556" footer="0.511805555555556"/>
  <pageSetup paperSize="9" scale="96"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 </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龙英桃 null</cp:lastModifiedBy>
  <dcterms:created xsi:type="dcterms:W3CDTF">2017-11-01T20:42:00Z</dcterms:created>
  <cp:lastPrinted>2021-04-10T23:11:00Z</cp:lastPrinted>
  <dcterms:modified xsi:type="dcterms:W3CDTF">2022-08-26T02:08:09Z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EDOID">
    <vt:i4>1313688</vt:i4>
  </property>
  <property fmtid="{D5CDD505-2E9C-101B-9397-08002B2CF9AE}" pid="4" name="ICV">
    <vt:lpwstr>245C8A5735A041ED9A65C09CA0C82F15</vt:lpwstr>
  </property>
</Properties>
</file>