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659" activeTab="1"/>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 name="附件9"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_21114" localSheetId="0">#REF!</definedName>
    <definedName name="_21114" localSheetId="5">#REF!</definedName>
    <definedName name="_21114" localSheetId="6">#REF!</definedName>
    <definedName name="_21114" localSheetId="7">#REF!</definedName>
    <definedName name="_21114" localSheetId="8">#REF!</definedName>
    <definedName name="_21114">#REF!</definedName>
    <definedName name="_Fill" localSheetId="0" hidden="1">'[3]eqpmad2'!#REF!</definedName>
    <definedName name="_Fill" localSheetId="5" hidden="1">'[3]eqpmad2'!#REF!</definedName>
    <definedName name="_Fill" localSheetId="6" hidden="1">'[3]eqpmad2'!#REF!</definedName>
    <definedName name="_Fill" localSheetId="7" hidden="1">'[3]eqpmad2'!#REF!</definedName>
    <definedName name="_Fill" localSheetId="8" hidden="1">'[3]eqpmad2'!#REF!</definedName>
    <definedName name="_Fill" hidden="1">'[3]eqpmad2'!#REF!</definedName>
    <definedName name="_xlnm._FilterDatabase" localSheetId="1" hidden="1">'附件2'!$A$6:$G$252</definedName>
    <definedName name="_Order1" hidden="1">255</definedName>
    <definedName name="_Order2" hidden="1">255</definedName>
    <definedName name="_xlfn.IFERROR" hidden="1">#NAME?</definedName>
    <definedName name="A" localSheetId="0">#REF!</definedName>
    <definedName name="A" localSheetId="5">#REF!</definedName>
    <definedName name="A" localSheetId="6">#REF!</definedName>
    <definedName name="A" localSheetId="7">#REF!</definedName>
    <definedName name="A" localSheetId="8">#REF!</definedName>
    <definedName name="A">#REF!</definedName>
    <definedName name="aa" localSheetId="0">#REF!</definedName>
    <definedName name="aa" localSheetId="5">#REF!</definedName>
    <definedName name="aa" localSheetId="6">#REF!</definedName>
    <definedName name="aa" localSheetId="7">#REF!</definedName>
    <definedName name="aa" localSheetId="8">#REF!</definedName>
    <definedName name="aa">#REF!</definedName>
    <definedName name="as">#N/A</definedName>
    <definedName name="cjbb182" localSheetId="0">'[5]新准则TB'!$E$182</definedName>
    <definedName name="cjbb182" localSheetId="5">'[6]新准则TB'!$E$182</definedName>
    <definedName name="cjbb182" localSheetId="6">'[6]新准则TB'!$E$182</definedName>
    <definedName name="cjbb182" localSheetId="7">'[6]新准则TB'!$E$182</definedName>
    <definedName name="cjbb182" localSheetId="8">'[6]新准则TB'!$E$182</definedName>
    <definedName name="cjbb182">'[7]新准则TB'!$E$182</definedName>
    <definedName name="cjbb183" localSheetId="0">'[5]新准则TB'!$E$183</definedName>
    <definedName name="cjbb183" localSheetId="5">'[6]新准则TB'!$E$183</definedName>
    <definedName name="cjbb183" localSheetId="6">'[6]新准则TB'!$E$183</definedName>
    <definedName name="cjbb183" localSheetId="7">'[6]新准则TB'!$E$183</definedName>
    <definedName name="cjbb183" localSheetId="8">'[6]新准则TB'!$E$183</definedName>
    <definedName name="cjbb183">'[7]新准则TB'!$E$183</definedName>
    <definedName name="cjbb189" localSheetId="0">'[5]新准则TB'!$E$189</definedName>
    <definedName name="cjbb189" localSheetId="5">'[6]新准则TB'!$E$189</definedName>
    <definedName name="cjbb189" localSheetId="6">'[6]新准则TB'!$E$189</definedName>
    <definedName name="cjbb189" localSheetId="7">'[6]新准则TB'!$E$189</definedName>
    <definedName name="cjbb189" localSheetId="8">'[6]新准则TB'!$E$189</definedName>
    <definedName name="cjbb189">'[7]新准则TB'!$E$189</definedName>
    <definedName name="cjbb191" localSheetId="0">'[5]新准则TB'!$E$191</definedName>
    <definedName name="cjbb191" localSheetId="5">'[6]新准则TB'!$E$191</definedName>
    <definedName name="cjbb191" localSheetId="6">'[6]新准则TB'!$E$191</definedName>
    <definedName name="cjbb191" localSheetId="7">'[6]新准则TB'!$E$191</definedName>
    <definedName name="cjbb191" localSheetId="8">'[6]新准则TB'!$E$191</definedName>
    <definedName name="cjbb191">'[7]新准则TB'!$E$191</definedName>
    <definedName name="cjbb192" localSheetId="0">'[5]新准则TB'!$E$192</definedName>
    <definedName name="cjbb192" localSheetId="5">'[6]新准则TB'!$E$192</definedName>
    <definedName name="cjbb192" localSheetId="6">'[6]新准则TB'!$E$192</definedName>
    <definedName name="cjbb192" localSheetId="7">'[6]新准则TB'!$E$192</definedName>
    <definedName name="cjbb192" localSheetId="8">'[6]新准则TB'!$E$192</definedName>
    <definedName name="cjbb192">'[7]新准则TB'!$E$192</definedName>
    <definedName name="data" localSheetId="0">#REF!</definedName>
    <definedName name="data" localSheetId="5">#REF!</definedName>
    <definedName name="data" localSheetId="6">#REF!</definedName>
    <definedName name="data" localSheetId="7">#REF!</definedName>
    <definedName name="data" localSheetId="8">#REF!</definedName>
    <definedName name="data">#REF!</definedName>
    <definedName name="database2" localSheetId="0">#REF!</definedName>
    <definedName name="database2" localSheetId="5">#REF!</definedName>
    <definedName name="database2" localSheetId="6">#REF!</definedName>
    <definedName name="database2" localSheetId="7">#REF!</definedName>
    <definedName name="database2" localSheetId="8">#REF!</definedName>
    <definedName name="database2">#REF!</definedName>
    <definedName name="database3" localSheetId="0">#REF!</definedName>
    <definedName name="database3" localSheetId="5">#REF!</definedName>
    <definedName name="database3" localSheetId="6">#REF!</definedName>
    <definedName name="database3" localSheetId="7">#REF!</definedName>
    <definedName name="database3" localSheetId="8">#REF!</definedName>
    <definedName name="database3">#REF!</definedName>
    <definedName name="dss" localSheetId="0" hidden="1">#REF!</definedName>
    <definedName name="dss" localSheetId="5" hidden="1">#REF!</definedName>
    <definedName name="dss" localSheetId="6" hidden="1">#REF!</definedName>
    <definedName name="dss" localSheetId="7" hidden="1">#REF!</definedName>
    <definedName name="dss" localSheetId="8" hidden="1">#REF!</definedName>
    <definedName name="dss" hidden="1">#REF!</definedName>
    <definedName name="E206." localSheetId="0">#REF!</definedName>
    <definedName name="E206." localSheetId="5">#REF!</definedName>
    <definedName name="E206." localSheetId="6">#REF!</definedName>
    <definedName name="E206." localSheetId="7">#REF!</definedName>
    <definedName name="E206." localSheetId="8">#REF!</definedName>
    <definedName name="E206.">#REF!</definedName>
    <definedName name="eee" localSheetId="0">#REF!</definedName>
    <definedName name="eee" localSheetId="5">#REF!</definedName>
    <definedName name="eee" localSheetId="6">#REF!</definedName>
    <definedName name="eee" localSheetId="7">#REF!</definedName>
    <definedName name="eee" localSheetId="8">#REF!</definedName>
    <definedName name="eee">#REF!</definedName>
    <definedName name="fff" localSheetId="0">#REF!</definedName>
    <definedName name="fff" localSheetId="5">#REF!</definedName>
    <definedName name="fff" localSheetId="6">#REF!</definedName>
    <definedName name="fff" localSheetId="7">#REF!</definedName>
    <definedName name="fff" localSheetId="8">#REF!</definedName>
    <definedName name="fff">#REF!</definedName>
    <definedName name="gxxe2003">'[8]P1012001'!$A$6:$E$117</definedName>
    <definedName name="gxxe20032">'[8]P1012001'!$A$6:$E$117</definedName>
    <definedName name="HHBB111" localSheetId="0">'[5]试算平衡表'!$G$112</definedName>
    <definedName name="HHBB111" localSheetId="5">'[6]试算平衡表'!$G$112</definedName>
    <definedName name="HHBB111" localSheetId="6">'[6]试算平衡表'!$G$112</definedName>
    <definedName name="HHBB111" localSheetId="7">'[6]试算平衡表'!$G$112</definedName>
    <definedName name="HHBB111" localSheetId="8">'[6]试算平衡表'!$G$112</definedName>
    <definedName name="HHBB111">'[7]试算平衡表'!$G$112</definedName>
    <definedName name="HHBB192" localSheetId="0">'[5]试算平衡表'!$G$142</definedName>
    <definedName name="HHBB192" localSheetId="5">'[6]试算平衡表'!$G$142</definedName>
    <definedName name="HHBB192" localSheetId="6">'[6]试算平衡表'!$G$142</definedName>
    <definedName name="HHBB192" localSheetId="7">'[6]试算平衡表'!$G$142</definedName>
    <definedName name="HHBB192" localSheetId="8">'[6]试算平衡表'!$G$142</definedName>
    <definedName name="HHBB192">'[7]试算平衡表'!$G$142</definedName>
    <definedName name="HHBB54" localSheetId="0">'[5]试算平衡表'!$G$54</definedName>
    <definedName name="HHBB54" localSheetId="5">'[6]试算平衡表'!$G$54</definedName>
    <definedName name="HHBB54" localSheetId="6">'[6]试算平衡表'!$G$54</definedName>
    <definedName name="HHBB54" localSheetId="7">'[6]试算平衡表'!$G$54</definedName>
    <definedName name="HHBB54" localSheetId="8">'[6]试算平衡表'!$G$54</definedName>
    <definedName name="HHBB54">'[7]试算平衡表'!$G$54</definedName>
    <definedName name="HHBB94" localSheetId="0">'[5]试算平衡表'!$G$95</definedName>
    <definedName name="HHBB94" localSheetId="5">'[6]试算平衡表'!$G$95</definedName>
    <definedName name="HHBB94" localSheetId="6">'[6]试算平衡表'!$G$95</definedName>
    <definedName name="HHBB94" localSheetId="7">'[6]试算平衡表'!$G$95</definedName>
    <definedName name="HHBB94" localSheetId="8">'[6]试算平衡表'!$G$95</definedName>
    <definedName name="HHBB94">'[7]试算平衡表'!$G$95</definedName>
    <definedName name="hhhh" localSheetId="0">#REF!</definedName>
    <definedName name="hhhh" localSheetId="5">#REF!</definedName>
    <definedName name="hhhh" localSheetId="6">#REF!</definedName>
    <definedName name="hhhh" localSheetId="7">#REF!</definedName>
    <definedName name="hhhh" localSheetId="8">#REF!</definedName>
    <definedName name="hhhh">#REF!</definedName>
    <definedName name="HWSheet">1</definedName>
    <definedName name="kkkk" localSheetId="0">#REF!</definedName>
    <definedName name="kkkk" localSheetId="5">#REF!</definedName>
    <definedName name="kkkk" localSheetId="6">#REF!</definedName>
    <definedName name="kkkk" localSheetId="7">#REF!</definedName>
    <definedName name="kkkk" localSheetId="8">#REF!</definedName>
    <definedName name="kkkk">#REF!</definedName>
    <definedName name="MMBB135" localSheetId="0">'[5]XBase'!$E$145</definedName>
    <definedName name="MMBB135" localSheetId="5">'[6]XBase'!$E$145</definedName>
    <definedName name="MMBB135" localSheetId="6">'[6]XBase'!$E$145</definedName>
    <definedName name="MMBB135" localSheetId="7">'[6]XBase'!$E$145</definedName>
    <definedName name="MMBB135" localSheetId="8">'[6]XBase'!$E$145</definedName>
    <definedName name="MMBB135">'[7]XBase'!$E$145</definedName>
    <definedName name="MMBB136" localSheetId="0">'[5]XBase'!$E$146</definedName>
    <definedName name="MMBB136" localSheetId="5">'[6]XBase'!$E$146</definedName>
    <definedName name="MMBB136" localSheetId="6">'[6]XBase'!$E$146</definedName>
    <definedName name="MMBB136" localSheetId="7">'[6]XBase'!$E$146</definedName>
    <definedName name="MMBB136" localSheetId="8">'[6]XBase'!$E$146</definedName>
    <definedName name="MMBB136">'[7]XBase'!$E$146</definedName>
    <definedName name="_xlnm.Print_Area" localSheetId="0">'附件1'!$A$1:$H$58</definedName>
    <definedName name="_xlnm.Print_Area" localSheetId="2">'附件3'!$A$1:$D$39</definedName>
    <definedName name="_xlnm.Print_Area" localSheetId="4">'附件5'!$A$1:$H$27</definedName>
    <definedName name="_xlnm.Print_Area" localSheetId="5">'附件6'!$A$1:$H$43</definedName>
    <definedName name="_xlnm.Print_Area" localSheetId="6">'附件7'!$A$1:$F$87</definedName>
    <definedName name="_xlnm.Print_Area" localSheetId="7">'附件8'!$C$1:$J$39</definedName>
    <definedName name="_xlnm.Print_Area" localSheetId="8">'附件9'!$A$1:$F$22</definedName>
    <definedName name="Print_Area_MI" localSheetId="0">#REF!</definedName>
    <definedName name="Print_Area_MI" localSheetId="5">#REF!</definedName>
    <definedName name="Print_Area_MI" localSheetId="6">#REF!</definedName>
    <definedName name="Print_Area_MI" localSheetId="7">#REF!</definedName>
    <definedName name="Print_Area_MI" localSheetId="8">#REF!</definedName>
    <definedName name="Print_Area_MI">#REF!</definedName>
    <definedName name="_xlnm.Print_Titles" localSheetId="0">'附件1'!$1:$7</definedName>
    <definedName name="_xlnm.Print_Titles" localSheetId="1">'附件2'!$4:$5</definedName>
    <definedName name="_xlnm.Print_Titles" localSheetId="5">'附件6'!$2:$4</definedName>
    <definedName name="_xlnm.Print_Titles" localSheetId="6">'附件7'!$1:$5</definedName>
    <definedName name="_xlnm.Print_Titles" localSheetId="8">'附件9'!$1:$4</definedName>
    <definedName name="rrrr" localSheetId="0">#REF!</definedName>
    <definedName name="rrrr" localSheetId="5">#REF!</definedName>
    <definedName name="rrrr" localSheetId="6">#REF!</definedName>
    <definedName name="rrrr" localSheetId="7">#REF!</definedName>
    <definedName name="rrrr" localSheetId="8">#REF!</definedName>
    <definedName name="rrrr">#REF!</definedName>
    <definedName name="s" localSheetId="0">#REF!</definedName>
    <definedName name="s" localSheetId="5">#REF!</definedName>
    <definedName name="s" localSheetId="6">#REF!</definedName>
    <definedName name="s" localSheetId="7">#REF!</definedName>
    <definedName name="s" localSheetId="8">#REF!</definedName>
    <definedName name="s">#REF!</definedName>
    <definedName name="sfeggsafasfas" localSheetId="0">#REF!</definedName>
    <definedName name="sfeggsafasfas" localSheetId="5">#REF!</definedName>
    <definedName name="sfeggsafasfas" localSheetId="6">#REF!</definedName>
    <definedName name="sfeggsafasfas" localSheetId="7">#REF!</definedName>
    <definedName name="sfeggsafasfas" localSheetId="8">#REF!</definedName>
    <definedName name="sfeggsafasfas">#REF!</definedName>
    <definedName name="ss" localSheetId="0">#REF!</definedName>
    <definedName name="ss" localSheetId="5">#REF!</definedName>
    <definedName name="ss" localSheetId="6">#REF!</definedName>
    <definedName name="ss" localSheetId="7">#REF!</definedName>
    <definedName name="ss" localSheetId="8">#REF!</definedName>
    <definedName name="ss">#REF!</definedName>
    <definedName name="ttt" localSheetId="0">#REF!</definedName>
    <definedName name="ttt" localSheetId="5">#REF!</definedName>
    <definedName name="ttt" localSheetId="6">#REF!</definedName>
    <definedName name="ttt" localSheetId="7">#REF!</definedName>
    <definedName name="ttt" localSheetId="8">#REF!</definedName>
    <definedName name="ttt">#REF!</definedName>
    <definedName name="tttt" localSheetId="0">#REF!</definedName>
    <definedName name="tttt" localSheetId="5">#REF!</definedName>
    <definedName name="tttt" localSheetId="6">#REF!</definedName>
    <definedName name="tttt" localSheetId="7">#REF!</definedName>
    <definedName name="tttt" localSheetId="8">#REF!</definedName>
    <definedName name="tttt">#REF!</definedName>
    <definedName name="www" localSheetId="0">#REF!</definedName>
    <definedName name="www" localSheetId="5">#REF!</definedName>
    <definedName name="www" localSheetId="6">#REF!</definedName>
    <definedName name="www" localSheetId="7">#REF!</definedName>
    <definedName name="www" localSheetId="8">#REF!</definedName>
    <definedName name="www">#REF!</definedName>
    <definedName name="yyyy" localSheetId="0">#REF!</definedName>
    <definedName name="yyyy" localSheetId="5">#REF!</definedName>
    <definedName name="yyyy" localSheetId="6">#REF!</definedName>
    <definedName name="yyyy" localSheetId="7">#REF!</definedName>
    <definedName name="yyyy" localSheetId="8">#REF!</definedName>
    <definedName name="yyyy">#REF!</definedName>
    <definedName name="本级标准收入2004年" localSheetId="0">'[9]本年收入合计'!$E$4:$E$184</definedName>
    <definedName name="本级标准收入2004年" localSheetId="5">'[9]本年收入合计'!$E$4:$E$184</definedName>
    <definedName name="本级标准收入2004年" localSheetId="6">'[9]本年收入合计'!$E$4:$E$184</definedName>
    <definedName name="本级标准收入2004年" localSheetId="7">'[9]本年收入合计'!$E$4:$E$184</definedName>
    <definedName name="本级标准收入2004年" localSheetId="8">'[9]本年收入合计'!$E$4:$E$184</definedName>
    <definedName name="本级标准收入2004年">'[10]本年收入合计'!$E$4:$E$184</definedName>
    <definedName name="拨款汇总_合计" localSheetId="0">SUM('[11]汇总'!#REF!)</definedName>
    <definedName name="拨款汇总_合计" localSheetId="5">SUM('[12]汇总'!#REF!)</definedName>
    <definedName name="拨款汇总_合计" localSheetId="6">SUM('[12]汇总'!#REF!)</definedName>
    <definedName name="拨款汇总_合计" localSheetId="7">SUM('[12]汇总'!#REF!)</definedName>
    <definedName name="拨款汇总_合计" localSheetId="8">SUM('[12]汇总'!#REF!)</definedName>
    <definedName name="拨款汇总_合计">SUM('[13]汇总'!#REF!)</definedName>
    <definedName name="财力" localSheetId="0">#REF!</definedName>
    <definedName name="财力" localSheetId="5">#REF!</definedName>
    <definedName name="财力" localSheetId="6">#REF!</definedName>
    <definedName name="财力" localSheetId="7">#REF!</definedName>
    <definedName name="财力" localSheetId="8">#REF!</definedName>
    <definedName name="财力">#REF!</definedName>
    <definedName name="财政供养人员增幅2004年" localSheetId="0">'[14]财政供养人员增幅'!$E$6</definedName>
    <definedName name="财政供养人员增幅2004年" localSheetId="5">'[14]财政供养人员增幅'!$E$6</definedName>
    <definedName name="财政供养人员增幅2004年" localSheetId="6">'[14]财政供养人员增幅'!$E$6</definedName>
    <definedName name="财政供养人员增幅2004年" localSheetId="7">'[14]财政供养人员增幅'!$E$6</definedName>
    <definedName name="财政供养人员增幅2004年" localSheetId="8">'[14]财政供养人员增幅'!$E$6</definedName>
    <definedName name="财政供养人员增幅2004年">'[15]财政供养人员增幅'!$E$6</definedName>
    <definedName name="财政供养人员增幅2004年分县" localSheetId="0">'[14]财政供养人员增幅'!$E$4:$E$184</definedName>
    <definedName name="财政供养人员增幅2004年分县" localSheetId="5">'[14]财政供养人员增幅'!$E$4:$E$184</definedName>
    <definedName name="财政供养人员增幅2004年分县" localSheetId="6">'[14]财政供养人员增幅'!$E$4:$E$184</definedName>
    <definedName name="财政供养人员增幅2004年分县" localSheetId="7">'[14]财政供养人员增幅'!$E$4:$E$184</definedName>
    <definedName name="财政供养人员增幅2004年分县" localSheetId="8">'[14]财政供养人员增幅'!$E$4:$E$184</definedName>
    <definedName name="财政供养人员增幅2004年分县">'[15]财政供养人员增幅'!$E$4:$E$184</definedName>
    <definedName name="村级标准支出" localSheetId="0">'[16]村级支出'!$E$4:$E$184</definedName>
    <definedName name="村级标准支出" localSheetId="5">'[16]村级支出'!$E$4:$E$184</definedName>
    <definedName name="村级标准支出" localSheetId="6">'[16]村级支出'!$E$4:$E$184</definedName>
    <definedName name="村级标准支出" localSheetId="7">'[16]村级支出'!$E$4:$E$184</definedName>
    <definedName name="村级标准支出" localSheetId="8">'[16]村级支出'!$E$4:$E$184</definedName>
    <definedName name="村级标准支出">'[17]村级支出'!$E$4:$E$184</definedName>
    <definedName name="大多数" localSheetId="0">'[18]'!$A$15</definedName>
    <definedName name="大多数" localSheetId="5">'[19]'!$A$15</definedName>
    <definedName name="大多数" localSheetId="6">'[19]'!$A$15</definedName>
    <definedName name="大多数" localSheetId="7">'[19]'!$A$15</definedName>
    <definedName name="大多数" localSheetId="8">'[19]'!$A$15</definedName>
    <definedName name="大多数">'[20]13 铁路配件'!$A$15</definedName>
    <definedName name="大幅度" localSheetId="0">#REF!</definedName>
    <definedName name="大幅度" localSheetId="5">#REF!</definedName>
    <definedName name="大幅度" localSheetId="6">#REF!</definedName>
    <definedName name="大幅度" localSheetId="7">#REF!</definedName>
    <definedName name="大幅度" localSheetId="8">#REF!</definedName>
    <definedName name="大幅度">#REF!</definedName>
    <definedName name="地区名称" localSheetId="0">'[21]封面'!#REF!</definedName>
    <definedName name="地区名称" localSheetId="5">'[22]封面'!#REF!</definedName>
    <definedName name="地区名称" localSheetId="6">'[22]封面'!#REF!</definedName>
    <definedName name="地区名称" localSheetId="7">'[22]封面'!#REF!</definedName>
    <definedName name="地区名称" localSheetId="8">'[22]封面'!#REF!</definedName>
    <definedName name="地区名称">'[23]封面'!#REF!</definedName>
    <definedName name="第二产业分县2003年" localSheetId="0">'[24]GDP'!$G$4:$G$184</definedName>
    <definedName name="第二产业分县2003年" localSheetId="5">'[24]GDP'!$G$4:$G$184</definedName>
    <definedName name="第二产业分县2003年" localSheetId="6">'[24]GDP'!$G$4:$G$184</definedName>
    <definedName name="第二产业分县2003年" localSheetId="7">'[24]GDP'!$G$4:$G$184</definedName>
    <definedName name="第二产业分县2003年" localSheetId="8">'[24]GDP'!$G$4:$G$184</definedName>
    <definedName name="第二产业分县2003年">'[25]GDP'!$G$4:$G$184</definedName>
    <definedName name="第二产业合计2003年" localSheetId="0">'[24]GDP'!$G$4</definedName>
    <definedName name="第二产业合计2003年" localSheetId="5">'[24]GDP'!$G$4</definedName>
    <definedName name="第二产业合计2003年" localSheetId="6">'[24]GDP'!$G$4</definedName>
    <definedName name="第二产业合计2003年" localSheetId="7">'[24]GDP'!$G$4</definedName>
    <definedName name="第二产业合计2003年" localSheetId="8">'[24]GDP'!$G$4</definedName>
    <definedName name="第二产业合计2003年">'[25]GDP'!$G$4</definedName>
    <definedName name="第三产业分县2003年" localSheetId="0">'[24]GDP'!$H$4:$H$184</definedName>
    <definedName name="第三产业分县2003年" localSheetId="5">'[24]GDP'!$H$4:$H$184</definedName>
    <definedName name="第三产业分县2003年" localSheetId="6">'[24]GDP'!$H$4:$H$184</definedName>
    <definedName name="第三产业分县2003年" localSheetId="7">'[24]GDP'!$H$4:$H$184</definedName>
    <definedName name="第三产业分县2003年" localSheetId="8">'[24]GDP'!$H$4:$H$184</definedName>
    <definedName name="第三产业分县2003年">'[25]GDP'!$H$4:$H$184</definedName>
    <definedName name="第三产业合计2003年" localSheetId="0">'[24]GDP'!$H$4</definedName>
    <definedName name="第三产业合计2003年" localSheetId="5">'[24]GDP'!$H$4</definedName>
    <definedName name="第三产业合计2003年" localSheetId="6">'[24]GDP'!$H$4</definedName>
    <definedName name="第三产业合计2003年" localSheetId="7">'[24]GDP'!$H$4</definedName>
    <definedName name="第三产业合计2003年" localSheetId="8">'[24]GDP'!$H$4</definedName>
    <definedName name="第三产业合计2003年">'[25]GDP'!$H$4</definedName>
    <definedName name="耕地占用税分县2003年" localSheetId="0">'[26]一般预算收入'!$U$4:$U$184</definedName>
    <definedName name="耕地占用税分县2003年" localSheetId="5">'[26]一般预算收入'!$U$4:$U$184</definedName>
    <definedName name="耕地占用税分县2003年" localSheetId="6">'[26]一般预算收入'!$U$4:$U$184</definedName>
    <definedName name="耕地占用税分县2003年" localSheetId="7">'[26]一般预算收入'!$U$4:$U$184</definedName>
    <definedName name="耕地占用税分县2003年" localSheetId="8">'[26]一般预算收入'!$U$4:$U$184</definedName>
    <definedName name="耕地占用税分县2003年">'[27]一般预算收入'!$U$4:$U$184</definedName>
    <definedName name="耕地占用税合计2003年" localSheetId="0">'[26]一般预算收入'!$U$4</definedName>
    <definedName name="耕地占用税合计2003年" localSheetId="5">'[26]一般预算收入'!$U$4</definedName>
    <definedName name="耕地占用税合计2003年" localSheetId="6">'[26]一般预算收入'!$U$4</definedName>
    <definedName name="耕地占用税合计2003年" localSheetId="7">'[26]一般预算收入'!$U$4</definedName>
    <definedName name="耕地占用税合计2003年" localSheetId="8">'[26]一般预算收入'!$U$4</definedName>
    <definedName name="耕地占用税合计2003年">'[27]一般预算收入'!$U$4</definedName>
    <definedName name="工商税收2004年" localSheetId="0">'[28]工商税收'!$S$4:$S$184</definedName>
    <definedName name="工商税收2004年" localSheetId="5">'[28]工商税收'!$S$4:$S$184</definedName>
    <definedName name="工商税收2004年" localSheetId="6">'[28]工商税收'!$S$4:$S$184</definedName>
    <definedName name="工商税收2004年" localSheetId="7">'[28]工商税收'!$S$4:$S$184</definedName>
    <definedName name="工商税收2004年" localSheetId="8">'[28]工商税收'!$S$4:$S$184</definedName>
    <definedName name="工商税收2004年">'[29]工商税收'!$S$4:$S$184</definedName>
    <definedName name="工商税收合计2004年" localSheetId="0">'[28]工商税收'!$S$4</definedName>
    <definedName name="工商税收合计2004年" localSheetId="5">'[28]工商税收'!$S$4</definedName>
    <definedName name="工商税收合计2004年" localSheetId="6">'[28]工商税收'!$S$4</definedName>
    <definedName name="工商税收合计2004年" localSheetId="7">'[28]工商税收'!$S$4</definedName>
    <definedName name="工商税收合计2004年" localSheetId="8">'[28]工商税收'!$S$4</definedName>
    <definedName name="工商税收合计2004年">'[29]工商税收'!$S$4</definedName>
    <definedName name="公检法司部门编制数" localSheetId="0">'[30]公检法司编制'!$E$4:$E$184</definedName>
    <definedName name="公检法司部门编制数" localSheetId="5">'[30]公检法司编制'!$E$4:$E$184</definedName>
    <definedName name="公检法司部门编制数" localSheetId="6">'[30]公检法司编制'!$E$4:$E$184</definedName>
    <definedName name="公检法司部门编制数" localSheetId="7">'[30]公检法司编制'!$E$4:$E$184</definedName>
    <definedName name="公检法司部门编制数" localSheetId="8">'[30]公检法司编制'!$E$4:$E$184</definedName>
    <definedName name="公检法司部门编制数">'[31]公检法司编制'!$E$4:$E$184</definedName>
    <definedName name="公用标准支出" localSheetId="0">'[32]合计'!$E$4:$E$184</definedName>
    <definedName name="公用标准支出" localSheetId="5">'[32]合计'!$E$4:$E$184</definedName>
    <definedName name="公用标准支出" localSheetId="6">'[32]合计'!$E$4:$E$184</definedName>
    <definedName name="公用标准支出" localSheetId="7">'[32]合计'!$E$4:$E$184</definedName>
    <definedName name="公用标准支出" localSheetId="8">'[32]合计'!$E$4:$E$184</definedName>
    <definedName name="公用标准支出">'[33]合计'!$E$4:$E$184</definedName>
    <definedName name="行政管理部门编制数" localSheetId="0">'[30]行政编制'!$E$4:$E$184</definedName>
    <definedName name="行政管理部门编制数" localSheetId="5">'[30]行政编制'!$E$4:$E$184</definedName>
    <definedName name="行政管理部门编制数" localSheetId="6">'[30]行政编制'!$E$4:$E$184</definedName>
    <definedName name="行政管理部门编制数" localSheetId="7">'[30]行政编制'!$E$4:$E$184</definedName>
    <definedName name="行政管理部门编制数" localSheetId="8">'[30]行政编制'!$E$4:$E$184</definedName>
    <definedName name="行政管理部门编制数">'[31]行政编制'!$E$4:$E$184</definedName>
    <definedName name="汇率" localSheetId="0">#REF!</definedName>
    <definedName name="汇率" localSheetId="5">#REF!</definedName>
    <definedName name="汇率" localSheetId="6">#REF!</definedName>
    <definedName name="汇率" localSheetId="7">#REF!</definedName>
    <definedName name="汇率" localSheetId="8">#REF!</definedName>
    <definedName name="汇率">#REF!</definedName>
    <definedName name="科目编码" localSheetId="0">'[34]编码'!$A$2:$A$145</definedName>
    <definedName name="科目编码" localSheetId="5">'[35]编码'!$A$2:$A$145</definedName>
    <definedName name="科目编码" localSheetId="6">'[35]编码'!$A$2:$A$145</definedName>
    <definedName name="科目编码" localSheetId="7">'[35]编码'!$A$2:$A$145</definedName>
    <definedName name="科目编码" localSheetId="8">'[35]编码'!$A$2:$A$145</definedName>
    <definedName name="科目编码">'[36]编码'!$A$2:$A$145</definedName>
    <definedName name="农业人口2003年" localSheetId="0">'[37]农业人口'!$E$4:$E$184</definedName>
    <definedName name="农业人口2003年" localSheetId="5">'[37]农业人口'!$E$4:$E$184</definedName>
    <definedName name="农业人口2003年" localSheetId="6">'[37]农业人口'!$E$4:$E$184</definedName>
    <definedName name="农业人口2003年" localSheetId="7">'[37]农业人口'!$E$4:$E$184</definedName>
    <definedName name="农业人口2003年" localSheetId="8">'[37]农业人口'!$E$4:$E$184</definedName>
    <definedName name="农业人口2003年">'[38]农业人口'!$E$4:$E$184</definedName>
    <definedName name="农业税分县2003年" localSheetId="0">'[26]一般预算收入'!$S$4:$S$184</definedName>
    <definedName name="农业税分县2003年" localSheetId="5">'[26]一般预算收入'!$S$4:$S$184</definedName>
    <definedName name="农业税分县2003年" localSheetId="6">'[26]一般预算收入'!$S$4:$S$184</definedName>
    <definedName name="农业税分县2003年" localSheetId="7">'[26]一般预算收入'!$S$4:$S$184</definedName>
    <definedName name="农业税分县2003年" localSheetId="8">'[26]一般预算收入'!$S$4:$S$184</definedName>
    <definedName name="农业税分县2003年">'[27]一般预算收入'!$S$4:$S$184</definedName>
    <definedName name="农业税合计2003年" localSheetId="0">'[26]一般预算收入'!$S$4</definedName>
    <definedName name="农业税合计2003年" localSheetId="5">'[26]一般预算收入'!$S$4</definedName>
    <definedName name="农业税合计2003年" localSheetId="6">'[26]一般预算收入'!$S$4</definedName>
    <definedName name="农业税合计2003年" localSheetId="7">'[26]一般预算收入'!$S$4</definedName>
    <definedName name="农业税合计2003年" localSheetId="8">'[26]一般预算收入'!$S$4</definedName>
    <definedName name="农业税合计2003年">'[27]一般预算收入'!$S$4</definedName>
    <definedName name="农业特产税分县2003年" localSheetId="0">'[26]一般预算收入'!$T$4:$T$184</definedName>
    <definedName name="农业特产税分县2003年" localSheetId="5">'[26]一般预算收入'!$T$4:$T$184</definedName>
    <definedName name="农业特产税分县2003年" localSheetId="6">'[26]一般预算收入'!$T$4:$T$184</definedName>
    <definedName name="农业特产税分县2003年" localSheetId="7">'[26]一般预算收入'!$T$4:$T$184</definedName>
    <definedName name="农业特产税分县2003年" localSheetId="8">'[26]一般预算收入'!$T$4:$T$184</definedName>
    <definedName name="农业特产税分县2003年">'[27]一般预算收入'!$T$4:$T$184</definedName>
    <definedName name="农业特产税合计2003年" localSheetId="0">'[26]一般预算收入'!$T$4</definedName>
    <definedName name="农业特产税合计2003年" localSheetId="5">'[26]一般预算收入'!$T$4</definedName>
    <definedName name="农业特产税合计2003年" localSheetId="6">'[26]一般预算收入'!$T$4</definedName>
    <definedName name="农业特产税合计2003年" localSheetId="7">'[26]一般预算收入'!$T$4</definedName>
    <definedName name="农业特产税合计2003年" localSheetId="8">'[26]一般预算收入'!$T$4</definedName>
    <definedName name="农业特产税合计2003年">'[27]一般预算收入'!$T$4</definedName>
    <definedName name="农业用地面积" localSheetId="0">'[39]农业用地'!$E$4:$E$184</definedName>
    <definedName name="农业用地面积" localSheetId="5">'[39]农业用地'!$E$4:$E$184</definedName>
    <definedName name="农业用地面积" localSheetId="6">'[39]农业用地'!$E$4:$E$184</definedName>
    <definedName name="农业用地面积" localSheetId="7">'[39]农业用地'!$E$4:$E$184</definedName>
    <definedName name="农业用地面积" localSheetId="8">'[39]农业用地'!$E$4:$E$184</definedName>
    <definedName name="农业用地面积">'[40]农业用地'!$E$4:$E$184</definedName>
    <definedName name="契税分县2003年" localSheetId="0">'[26]一般预算收入'!$V$4:$V$184</definedName>
    <definedName name="契税分县2003年" localSheetId="5">'[26]一般预算收入'!$V$4:$V$184</definedName>
    <definedName name="契税分县2003年" localSheetId="6">'[26]一般预算收入'!$V$4:$V$184</definedName>
    <definedName name="契税分县2003年" localSheetId="7">'[26]一般预算收入'!$V$4:$V$184</definedName>
    <definedName name="契税分县2003年" localSheetId="8">'[26]一般预算收入'!$V$4:$V$184</definedName>
    <definedName name="契税分县2003年">'[27]一般预算收入'!$V$4:$V$184</definedName>
    <definedName name="契税合计2003年" localSheetId="0">'[26]一般预算收入'!$V$4</definedName>
    <definedName name="契税合计2003年" localSheetId="5">'[26]一般预算收入'!$V$4</definedName>
    <definedName name="契税合计2003年" localSheetId="6">'[26]一般预算收入'!$V$4</definedName>
    <definedName name="契税合计2003年" localSheetId="7">'[26]一般预算收入'!$V$4</definedName>
    <definedName name="契税合计2003年" localSheetId="8">'[26]一般预算收入'!$V$4</definedName>
    <definedName name="契税合计2003年">'[27]一般预算收入'!$V$4</definedName>
    <definedName name="全额差额比例">'[41]C01-1'!#REF!</definedName>
    <definedName name="人员标准支出" localSheetId="0">'[42]人员支出'!$E$4:$E$184</definedName>
    <definedName name="人员标准支出" localSheetId="5">'[42]人员支出'!$E$4:$E$184</definedName>
    <definedName name="人员标准支出" localSheetId="6">'[42]人员支出'!$E$4:$E$184</definedName>
    <definedName name="人员标准支出" localSheetId="7">'[42]人员支出'!$E$4:$E$184</definedName>
    <definedName name="人员标准支出" localSheetId="8">'[42]人员支出'!$E$4:$E$184</definedName>
    <definedName name="人员标准支出">'[43]人员支出'!$E$4:$E$184</definedName>
    <definedName name="生产列1" localSheetId="0">#REF!</definedName>
    <definedName name="生产列1" localSheetId="5">#REF!</definedName>
    <definedName name="生产列1" localSheetId="6">#REF!</definedName>
    <definedName name="生产列1" localSheetId="7">#REF!</definedName>
    <definedName name="生产列1" localSheetId="8">#REF!</definedName>
    <definedName name="生产列1">#REF!</definedName>
    <definedName name="生产列11" localSheetId="0">#REF!</definedName>
    <definedName name="生产列11" localSheetId="5">#REF!</definedName>
    <definedName name="生产列11" localSheetId="6">#REF!</definedName>
    <definedName name="生产列11" localSheetId="7">#REF!</definedName>
    <definedName name="生产列11" localSheetId="8">#REF!</definedName>
    <definedName name="生产列11">#REF!</definedName>
    <definedName name="生产列15" localSheetId="0">#REF!</definedName>
    <definedName name="生产列15" localSheetId="5">#REF!</definedName>
    <definedName name="生产列15" localSheetId="6">#REF!</definedName>
    <definedName name="生产列15" localSheetId="7">#REF!</definedName>
    <definedName name="生产列15" localSheetId="8">#REF!</definedName>
    <definedName name="生产列15">#REF!</definedName>
    <definedName name="生产列16" localSheetId="0">#REF!</definedName>
    <definedName name="生产列16" localSheetId="5">#REF!</definedName>
    <definedName name="生产列16" localSheetId="6">#REF!</definedName>
    <definedName name="生产列16" localSheetId="7">#REF!</definedName>
    <definedName name="生产列16" localSheetId="8">#REF!</definedName>
    <definedName name="生产列16">#REF!</definedName>
    <definedName name="生产列17" localSheetId="0">#REF!</definedName>
    <definedName name="生产列17" localSheetId="5">#REF!</definedName>
    <definedName name="生产列17" localSheetId="6">#REF!</definedName>
    <definedName name="生产列17" localSheetId="7">#REF!</definedName>
    <definedName name="生产列17" localSheetId="8">#REF!</definedName>
    <definedName name="生产列17">#REF!</definedName>
    <definedName name="生产列19" localSheetId="0">#REF!</definedName>
    <definedName name="生产列19" localSheetId="5">#REF!</definedName>
    <definedName name="生产列19" localSheetId="6">#REF!</definedName>
    <definedName name="生产列19" localSheetId="7">#REF!</definedName>
    <definedName name="生产列19" localSheetId="8">#REF!</definedName>
    <definedName name="生产列19">#REF!</definedName>
    <definedName name="生产列2" localSheetId="0">#REF!</definedName>
    <definedName name="生产列2" localSheetId="5">#REF!</definedName>
    <definedName name="生产列2" localSheetId="6">#REF!</definedName>
    <definedName name="生产列2" localSheetId="7">#REF!</definedName>
    <definedName name="生产列2" localSheetId="8">#REF!</definedName>
    <definedName name="生产列2">#REF!</definedName>
    <definedName name="生产列20" localSheetId="0">#REF!</definedName>
    <definedName name="生产列20" localSheetId="5">#REF!</definedName>
    <definedName name="生产列20" localSheetId="6">#REF!</definedName>
    <definedName name="生产列20" localSheetId="7">#REF!</definedName>
    <definedName name="生产列20" localSheetId="8">#REF!</definedName>
    <definedName name="生产列20">#REF!</definedName>
    <definedName name="生产列3" localSheetId="0">#REF!</definedName>
    <definedName name="生产列3" localSheetId="5">#REF!</definedName>
    <definedName name="生产列3" localSheetId="6">#REF!</definedName>
    <definedName name="生产列3" localSheetId="7">#REF!</definedName>
    <definedName name="生产列3" localSheetId="8">#REF!</definedName>
    <definedName name="生产列3">#REF!</definedName>
    <definedName name="生产列4" localSheetId="0">#REF!</definedName>
    <definedName name="生产列4" localSheetId="5">#REF!</definedName>
    <definedName name="生产列4" localSheetId="6">#REF!</definedName>
    <definedName name="生产列4" localSheetId="7">#REF!</definedName>
    <definedName name="生产列4" localSheetId="8">#REF!</definedName>
    <definedName name="生产列4">#REF!</definedName>
    <definedName name="生产列5" localSheetId="0">#REF!</definedName>
    <definedName name="生产列5" localSheetId="5">#REF!</definedName>
    <definedName name="生产列5" localSheetId="6">#REF!</definedName>
    <definedName name="生产列5" localSheetId="7">#REF!</definedName>
    <definedName name="生产列5" localSheetId="8">#REF!</definedName>
    <definedName name="生产列5">#REF!</definedName>
    <definedName name="生产列6" localSheetId="0">#REF!</definedName>
    <definedName name="生产列6" localSheetId="5">#REF!</definedName>
    <definedName name="生产列6" localSheetId="6">#REF!</definedName>
    <definedName name="生产列6" localSheetId="7">#REF!</definedName>
    <definedName name="生产列6" localSheetId="8">#REF!</definedName>
    <definedName name="生产列6">#REF!</definedName>
    <definedName name="生产列7" localSheetId="0">#REF!</definedName>
    <definedName name="生产列7" localSheetId="5">#REF!</definedName>
    <definedName name="生产列7" localSheetId="6">#REF!</definedName>
    <definedName name="生产列7" localSheetId="7">#REF!</definedName>
    <definedName name="生产列7" localSheetId="8">#REF!</definedName>
    <definedName name="生产列7">#REF!</definedName>
    <definedName name="生产列8" localSheetId="0">#REF!</definedName>
    <definedName name="生产列8" localSheetId="5">#REF!</definedName>
    <definedName name="生产列8" localSheetId="6">#REF!</definedName>
    <definedName name="生产列8" localSheetId="7">#REF!</definedName>
    <definedName name="生产列8" localSheetId="8">#REF!</definedName>
    <definedName name="生产列8">#REF!</definedName>
    <definedName name="生产列9" localSheetId="0">#REF!</definedName>
    <definedName name="生产列9" localSheetId="5">#REF!</definedName>
    <definedName name="生产列9" localSheetId="6">#REF!</definedName>
    <definedName name="生产列9" localSheetId="7">#REF!</definedName>
    <definedName name="生产列9" localSheetId="8">#REF!</definedName>
    <definedName name="生产列9">#REF!</definedName>
    <definedName name="生产期" localSheetId="0">#REF!</definedName>
    <definedName name="生产期" localSheetId="5">#REF!</definedName>
    <definedName name="生产期" localSheetId="6">#REF!</definedName>
    <definedName name="生产期" localSheetId="7">#REF!</definedName>
    <definedName name="生产期" localSheetId="8">#REF!</definedName>
    <definedName name="生产期">#REF!</definedName>
    <definedName name="生产期1" localSheetId="0">#REF!</definedName>
    <definedName name="生产期1" localSheetId="5">#REF!</definedName>
    <definedName name="生产期1" localSheetId="6">#REF!</definedName>
    <definedName name="生产期1" localSheetId="7">#REF!</definedName>
    <definedName name="生产期1" localSheetId="8">#REF!</definedName>
    <definedName name="生产期1">#REF!</definedName>
    <definedName name="生产期11" localSheetId="0">#REF!</definedName>
    <definedName name="生产期11" localSheetId="5">#REF!</definedName>
    <definedName name="生产期11" localSheetId="6">#REF!</definedName>
    <definedName name="生产期11" localSheetId="7">#REF!</definedName>
    <definedName name="生产期11" localSheetId="8">#REF!</definedName>
    <definedName name="生产期11">#REF!</definedName>
    <definedName name="生产期123" localSheetId="0">#REF!</definedName>
    <definedName name="生产期123" localSheetId="5">#REF!</definedName>
    <definedName name="生产期123" localSheetId="6">#REF!</definedName>
    <definedName name="生产期123" localSheetId="7">#REF!</definedName>
    <definedName name="生产期123" localSheetId="8">#REF!</definedName>
    <definedName name="生产期123">#REF!</definedName>
    <definedName name="生产期15" localSheetId="0">#REF!</definedName>
    <definedName name="生产期15" localSheetId="5">#REF!</definedName>
    <definedName name="生产期15" localSheetId="6">#REF!</definedName>
    <definedName name="生产期15" localSheetId="7">#REF!</definedName>
    <definedName name="生产期15" localSheetId="8">#REF!</definedName>
    <definedName name="生产期15">#REF!</definedName>
    <definedName name="生产期16" localSheetId="0">#REF!</definedName>
    <definedName name="生产期16" localSheetId="5">#REF!</definedName>
    <definedName name="生产期16" localSheetId="6">#REF!</definedName>
    <definedName name="生产期16" localSheetId="7">#REF!</definedName>
    <definedName name="生产期16" localSheetId="8">#REF!</definedName>
    <definedName name="生产期16">#REF!</definedName>
    <definedName name="生产期17" localSheetId="0">#REF!</definedName>
    <definedName name="生产期17" localSheetId="5">#REF!</definedName>
    <definedName name="生产期17" localSheetId="6">#REF!</definedName>
    <definedName name="生产期17" localSheetId="7">#REF!</definedName>
    <definedName name="生产期17" localSheetId="8">#REF!</definedName>
    <definedName name="生产期17">#REF!</definedName>
    <definedName name="生产期19" localSheetId="0">#REF!</definedName>
    <definedName name="生产期19" localSheetId="5">#REF!</definedName>
    <definedName name="生产期19" localSheetId="6">#REF!</definedName>
    <definedName name="生产期19" localSheetId="7">#REF!</definedName>
    <definedName name="生产期19" localSheetId="8">#REF!</definedName>
    <definedName name="生产期19">#REF!</definedName>
    <definedName name="生产期2" localSheetId="0">#REF!</definedName>
    <definedName name="生产期2" localSheetId="5">#REF!</definedName>
    <definedName name="生产期2" localSheetId="6">#REF!</definedName>
    <definedName name="生产期2" localSheetId="7">#REF!</definedName>
    <definedName name="生产期2" localSheetId="8">#REF!</definedName>
    <definedName name="生产期2">#REF!</definedName>
    <definedName name="生产期20" localSheetId="0">#REF!</definedName>
    <definedName name="生产期20" localSheetId="5">#REF!</definedName>
    <definedName name="生产期20" localSheetId="6">#REF!</definedName>
    <definedName name="生产期20" localSheetId="7">#REF!</definedName>
    <definedName name="生产期20" localSheetId="8">#REF!</definedName>
    <definedName name="生产期20">#REF!</definedName>
    <definedName name="生产期3" localSheetId="0">#REF!</definedName>
    <definedName name="生产期3" localSheetId="5">#REF!</definedName>
    <definedName name="生产期3" localSheetId="6">#REF!</definedName>
    <definedName name="生产期3" localSheetId="7">#REF!</definedName>
    <definedName name="生产期3" localSheetId="8">#REF!</definedName>
    <definedName name="生产期3">#REF!</definedName>
    <definedName name="生产期4" localSheetId="0">#REF!</definedName>
    <definedName name="生产期4" localSheetId="5">#REF!</definedName>
    <definedName name="生产期4" localSheetId="6">#REF!</definedName>
    <definedName name="生产期4" localSheetId="7">#REF!</definedName>
    <definedName name="生产期4" localSheetId="8">#REF!</definedName>
    <definedName name="生产期4">#REF!</definedName>
    <definedName name="生产期5" localSheetId="0">#REF!</definedName>
    <definedName name="生产期5" localSheetId="5">#REF!</definedName>
    <definedName name="生产期5" localSheetId="6">#REF!</definedName>
    <definedName name="生产期5" localSheetId="7">#REF!</definedName>
    <definedName name="生产期5" localSheetId="8">#REF!</definedName>
    <definedName name="生产期5">#REF!</definedName>
    <definedName name="生产期6" localSheetId="0">#REF!</definedName>
    <definedName name="生产期6" localSheetId="5">#REF!</definedName>
    <definedName name="生产期6" localSheetId="6">#REF!</definedName>
    <definedName name="生产期6" localSheetId="7">#REF!</definedName>
    <definedName name="生产期6" localSheetId="8">#REF!</definedName>
    <definedName name="生产期6">#REF!</definedName>
    <definedName name="生产期7" localSheetId="0">#REF!</definedName>
    <definedName name="生产期7" localSheetId="5">#REF!</definedName>
    <definedName name="生产期7" localSheetId="6">#REF!</definedName>
    <definedName name="生产期7" localSheetId="7">#REF!</definedName>
    <definedName name="生产期7" localSheetId="8">#REF!</definedName>
    <definedName name="生产期7">#REF!</definedName>
    <definedName name="生产期8" localSheetId="0">#REF!</definedName>
    <definedName name="生产期8" localSheetId="5">#REF!</definedName>
    <definedName name="生产期8" localSheetId="6">#REF!</definedName>
    <definedName name="生产期8" localSheetId="7">#REF!</definedName>
    <definedName name="生产期8" localSheetId="8">#REF!</definedName>
    <definedName name="生产期8">#REF!</definedName>
    <definedName name="生产期9" localSheetId="0">#REF!</definedName>
    <definedName name="生产期9" localSheetId="5">#REF!</definedName>
    <definedName name="生产期9" localSheetId="6">#REF!</definedName>
    <definedName name="生产期9" localSheetId="7">#REF!</definedName>
    <definedName name="生产期9" localSheetId="8">#REF!</definedName>
    <definedName name="生产期9">#REF!</definedName>
    <definedName name="事业发展支出" localSheetId="0">'[44]事业发展'!$E$4:$E$184</definedName>
    <definedName name="事业发展支出" localSheetId="5">'[44]事业发展'!$E$4:$E$184</definedName>
    <definedName name="事业发展支出" localSheetId="6">'[44]事业发展'!$E$4:$E$184</definedName>
    <definedName name="事业发展支出" localSheetId="7">'[44]事业发展'!$E$4:$E$184</definedName>
    <definedName name="事业发展支出" localSheetId="8">'[44]事业发展'!$E$4:$E$184</definedName>
    <definedName name="事业发展支出">'[45]事业发展'!$E$4:$E$184</definedName>
    <definedName name="是" localSheetId="0">#REF!</definedName>
    <definedName name="是" localSheetId="5">#REF!</definedName>
    <definedName name="是" localSheetId="6">#REF!</definedName>
    <definedName name="是" localSheetId="7">#REF!</definedName>
    <definedName name="是" localSheetId="8">#REF!</definedName>
    <definedName name="是">#REF!</definedName>
    <definedName name="位次d" localSheetId="0">'[46]四月份月报'!#REF!</definedName>
    <definedName name="位次d" localSheetId="5">'[46]四月份月报'!#REF!</definedName>
    <definedName name="位次d" localSheetId="6">'[46]四月份月报'!#REF!</definedName>
    <definedName name="位次d" localSheetId="7">'[46]四月份月报'!#REF!</definedName>
    <definedName name="位次d" localSheetId="8">'[46]四月份月报'!#REF!</definedName>
    <definedName name="位次d">'[47]四月份月报'!#REF!</definedName>
    <definedName name="乡镇个数" localSheetId="0">'[48]行政区划'!$D$6:$D$184</definedName>
    <definedName name="乡镇个数" localSheetId="5">'[48]行政区划'!$D$6:$D$184</definedName>
    <definedName name="乡镇个数" localSheetId="6">'[48]行政区划'!$D$6:$D$184</definedName>
    <definedName name="乡镇个数" localSheetId="7">'[48]行政区划'!$D$6:$D$184</definedName>
    <definedName name="乡镇个数" localSheetId="8">'[48]行政区划'!$D$6:$D$184</definedName>
    <definedName name="乡镇个数">'[49]行政区划'!$D$6:$D$184</definedName>
    <definedName name="性别" localSheetId="0">'[50]基础编码'!$H$2:$H$3</definedName>
    <definedName name="性别" localSheetId="5">'[51]基础编码'!$H$2:$H$3</definedName>
    <definedName name="性别" localSheetId="6">'[51]基础编码'!$H$2:$H$3</definedName>
    <definedName name="性别" localSheetId="7">'[51]基础编码'!$H$2:$H$3</definedName>
    <definedName name="性别" localSheetId="8">'[51]基础编码'!$H$2:$H$3</definedName>
    <definedName name="性别">'[52]基础编码'!$H$2:$H$3</definedName>
    <definedName name="学历" localSheetId="0">'[50]基础编码'!$S$2:$S$9</definedName>
    <definedName name="学历" localSheetId="5">'[51]基础编码'!$S$2:$S$9</definedName>
    <definedName name="学历" localSheetId="6">'[51]基础编码'!$S$2:$S$9</definedName>
    <definedName name="学历" localSheetId="7">'[51]基础编码'!$S$2:$S$9</definedName>
    <definedName name="学历" localSheetId="8">'[51]基础编码'!$S$2:$S$9</definedName>
    <definedName name="学历">'[52]基础编码'!$S$2:$S$9</definedName>
    <definedName name="一般预算收入2002年" localSheetId="0">'[53]2002年一般预算收入'!$AC$4:$AC$184</definedName>
    <definedName name="一般预算收入2002年" localSheetId="5">'[53]2002年一般预算收入'!$AC$4:$AC$184</definedName>
    <definedName name="一般预算收入2002年" localSheetId="6">'[53]2002年一般预算收入'!$AC$4:$AC$184</definedName>
    <definedName name="一般预算收入2002年" localSheetId="7">'[53]2002年一般预算收入'!$AC$4:$AC$184</definedName>
    <definedName name="一般预算收入2002年" localSheetId="8">'[53]2002年一般预算收入'!$AC$4:$AC$184</definedName>
    <definedName name="一般预算收入2002年">'[54]2002年一般预算收入'!$AC$4:$AC$184</definedName>
    <definedName name="一般预算收入2003年" localSheetId="0">'[26]一般预算收入'!$AD$4:$AD$184</definedName>
    <definedName name="一般预算收入2003年" localSheetId="5">'[26]一般预算收入'!$AD$4:$AD$184</definedName>
    <definedName name="一般预算收入2003年" localSheetId="6">'[26]一般预算收入'!$AD$4:$AD$184</definedName>
    <definedName name="一般预算收入2003年" localSheetId="7">'[26]一般预算收入'!$AD$4:$AD$184</definedName>
    <definedName name="一般预算收入2003年" localSheetId="8">'[26]一般预算收入'!$AD$4:$AD$184</definedName>
    <definedName name="一般预算收入2003年">'[27]一般预算收入'!$AD$4:$AD$184</definedName>
    <definedName name="一般预算收入合计2003年" localSheetId="0">'[26]一般预算收入'!$AC$4</definedName>
    <definedName name="一般预算收入合计2003年" localSheetId="5">'[26]一般预算收入'!$AC$4</definedName>
    <definedName name="一般预算收入合计2003年" localSheetId="6">'[26]一般预算收入'!$AC$4</definedName>
    <definedName name="一般预算收入合计2003年" localSheetId="7">'[26]一般预算收入'!$AC$4</definedName>
    <definedName name="一般预算收入合计2003年" localSheetId="8">'[26]一般预算收入'!$AC$4</definedName>
    <definedName name="一般预算收入合计2003年">'[27]一般预算收入'!$AC$4</definedName>
    <definedName name="支出">'[55]P1012001'!$A$6:$E$117</definedName>
    <definedName name="中国" localSheetId="0">#REF!</definedName>
    <definedName name="中国" localSheetId="5">#REF!</definedName>
    <definedName name="中国" localSheetId="6">#REF!</definedName>
    <definedName name="中国" localSheetId="7">#REF!</definedName>
    <definedName name="中国" localSheetId="8">#REF!</definedName>
    <definedName name="中国">#REF!</definedName>
    <definedName name="中小学生人数2003年" localSheetId="0">'[56]中小学生'!$E$4:$E$184</definedName>
    <definedName name="中小学生人数2003年" localSheetId="5">'[56]中小学生'!$E$4:$E$184</definedName>
    <definedName name="中小学生人数2003年" localSheetId="6">'[56]中小学生'!$E$4:$E$184</definedName>
    <definedName name="中小学生人数2003年" localSheetId="7">'[56]中小学生'!$E$4:$E$184</definedName>
    <definedName name="中小学生人数2003年" localSheetId="8">'[56]中小学生'!$E$4:$E$184</definedName>
    <definedName name="中小学生人数2003年">'[57]中小学生'!$E$4:$E$184</definedName>
    <definedName name="总人口2003年" localSheetId="0">'[58]总人口'!$E$4:$E$184</definedName>
    <definedName name="总人口2003年" localSheetId="5">'[58]总人口'!$E$4:$E$184</definedName>
    <definedName name="总人口2003年" localSheetId="6">'[58]总人口'!$E$4:$E$184</definedName>
    <definedName name="总人口2003年" localSheetId="7">'[58]总人口'!$E$4:$E$184</definedName>
    <definedName name="总人口2003年" localSheetId="8">'[58]总人口'!$E$4:$E$184</definedName>
    <definedName name="总人口2003年">'[59]总人口'!$E$4:$E$184</definedName>
    <definedName name="전" localSheetId="0">#REF!</definedName>
    <definedName name="전" localSheetId="5">#REF!</definedName>
    <definedName name="전" localSheetId="6">#REF!</definedName>
    <definedName name="전" localSheetId="7">#REF!</definedName>
    <definedName name="전" localSheetId="8">#REF!</definedName>
    <definedName name="전">#REF!</definedName>
    <definedName name="주택사업본부" localSheetId="0">#REF!</definedName>
    <definedName name="주택사업본부" localSheetId="5">#REF!</definedName>
    <definedName name="주택사업본부" localSheetId="6">#REF!</definedName>
    <definedName name="주택사업본부" localSheetId="7">#REF!</definedName>
    <definedName name="주택사업본부" localSheetId="8">#REF!</definedName>
    <definedName name="주택사업본부">#REF!</definedName>
    <definedName name="철구사업본부" localSheetId="0">#REF!</definedName>
    <definedName name="철구사업본부" localSheetId="5">#REF!</definedName>
    <definedName name="철구사업본부" localSheetId="6">#REF!</definedName>
    <definedName name="철구사업본부" localSheetId="7">#REF!</definedName>
    <definedName name="철구사업본부" localSheetId="8">#REF!</definedName>
    <definedName name="철구사업본부">#REF!</definedName>
  </definedNames>
  <calcPr fullCalcOnLoad="1"/>
</workbook>
</file>

<file path=xl/sharedStrings.xml><?xml version="1.0" encoding="utf-8"?>
<sst xmlns="http://schemas.openxmlformats.org/spreadsheetml/2006/main" count="1691" uniqueCount="868">
  <si>
    <t>附件1</t>
  </si>
  <si>
    <t>2021年州本级一般公共财政预算收支调整表（草案）</t>
  </si>
  <si>
    <t>单位：万元</t>
  </si>
  <si>
    <t>预算收入</t>
  </si>
  <si>
    <t>年初
预算数</t>
  </si>
  <si>
    <t>预算
调整数</t>
  </si>
  <si>
    <t>与年初预算增减</t>
  </si>
  <si>
    <t>预算支出</t>
  </si>
  <si>
    <t>一、税收收入</t>
  </si>
  <si>
    <t>一、一般公共服务支出</t>
  </si>
  <si>
    <t>增值税</t>
  </si>
  <si>
    <t>二、外交支出</t>
  </si>
  <si>
    <t>营业税</t>
  </si>
  <si>
    <t>三、国防支出</t>
  </si>
  <si>
    <t>企业所得税</t>
  </si>
  <si>
    <t>四、公共安全支出</t>
  </si>
  <si>
    <t>企业所得税退税</t>
  </si>
  <si>
    <t>五、教育支出</t>
  </si>
  <si>
    <t>个人所得税</t>
  </si>
  <si>
    <t>六、科学技术支出</t>
  </si>
  <si>
    <t>资源税</t>
  </si>
  <si>
    <t>七、文化旅游体育与传媒支出</t>
  </si>
  <si>
    <t>城市维护建设税</t>
  </si>
  <si>
    <t>八、社会保障和就业支出</t>
  </si>
  <si>
    <t>房产税</t>
  </si>
  <si>
    <t>九、卫生健康支出</t>
  </si>
  <si>
    <t>印花税</t>
  </si>
  <si>
    <t>十、节能环保支出</t>
  </si>
  <si>
    <t>城镇土地使用税</t>
  </si>
  <si>
    <t>十一、城乡社区支出</t>
  </si>
  <si>
    <t>土地增值税</t>
  </si>
  <si>
    <t>十二、农林水支出</t>
  </si>
  <si>
    <t>车船使用和牌照税</t>
  </si>
  <si>
    <t>十三、交通运输支出</t>
  </si>
  <si>
    <t>契税</t>
  </si>
  <si>
    <t>十四、资源勘探工业信息等支出</t>
  </si>
  <si>
    <t>耕地占用税</t>
  </si>
  <si>
    <t>十五、商业服务业等支出</t>
  </si>
  <si>
    <t>环保税</t>
  </si>
  <si>
    <t>十六、金融支出</t>
  </si>
  <si>
    <t>二、非税收入</t>
  </si>
  <si>
    <t>十七、援助其他地区支出</t>
  </si>
  <si>
    <t>专项收入</t>
  </si>
  <si>
    <t>十八、自然资源海洋气象等支出</t>
  </si>
  <si>
    <t>行政事业性收费收入</t>
  </si>
  <si>
    <t>十九、住房保障支出</t>
  </si>
  <si>
    <t>罚没收入</t>
  </si>
  <si>
    <t>二十、粮油物资储备支出</t>
  </si>
  <si>
    <t>国有资本经营收入</t>
  </si>
  <si>
    <t>二十一、灾害防治及应急管理支出</t>
  </si>
  <si>
    <t>国有资源有偿使用收入</t>
  </si>
  <si>
    <t>二十二、预备费</t>
  </si>
  <si>
    <t>政府住房基金收入</t>
  </si>
  <si>
    <t>二十三、其他支出</t>
  </si>
  <si>
    <t>其他收入</t>
  </si>
  <si>
    <t>二十四、国债还本付息支出</t>
  </si>
  <si>
    <t>地方公共财政预算收入小计</t>
  </si>
  <si>
    <t>公共财政预算支出小计</t>
  </si>
  <si>
    <t>转移性收入</t>
  </si>
  <si>
    <t>转移性支出</t>
  </si>
  <si>
    <t xml:space="preserve">  上级补助收入</t>
  </si>
  <si>
    <t xml:space="preserve">  补助下级支出</t>
  </si>
  <si>
    <t xml:space="preserve">    返还性收入</t>
  </si>
  <si>
    <t xml:space="preserve">    返还性支出</t>
  </si>
  <si>
    <t xml:space="preserve">      增值税返还收入</t>
  </si>
  <si>
    <t xml:space="preserve">      增值税返还支出</t>
  </si>
  <si>
    <t xml:space="preserve">      消费税返还收入</t>
  </si>
  <si>
    <t xml:space="preserve">      消费税返还支出</t>
  </si>
  <si>
    <t xml:space="preserve">      所得税基数返还收入</t>
  </si>
  <si>
    <t xml:space="preserve">      所得税基数返还支出</t>
  </si>
  <si>
    <t xml:space="preserve">      成品油税费改革转移支付</t>
  </si>
  <si>
    <r>
      <t xml:space="preserve">      </t>
    </r>
    <r>
      <rPr>
        <sz val="9"/>
        <rFont val="宋体"/>
        <family val="0"/>
      </rPr>
      <t>成品油价格税费改税收返还支出</t>
    </r>
  </si>
  <si>
    <t xml:space="preserve">      其他税收返还</t>
  </si>
  <si>
    <t xml:space="preserve">      其他税收返还支出</t>
  </si>
  <si>
    <t xml:space="preserve">    一般性转移支付收入</t>
  </si>
  <si>
    <t xml:space="preserve">    一般性转移支付支出</t>
  </si>
  <si>
    <t xml:space="preserve">      民地区族转移支付收入</t>
  </si>
  <si>
    <t xml:space="preserve">      民地区族转移支付支出</t>
  </si>
  <si>
    <t xml:space="preserve">      均衡性转移支付收入</t>
  </si>
  <si>
    <t xml:space="preserve">      均衡性转移支付支出</t>
  </si>
  <si>
    <r>
      <t xml:space="preserve">      </t>
    </r>
    <r>
      <rPr>
        <sz val="8"/>
        <rFont val="宋体"/>
        <family val="0"/>
      </rPr>
      <t>县级基本财力保障机制奖补资金</t>
    </r>
  </si>
  <si>
    <r>
      <t xml:space="preserve">     </t>
    </r>
    <r>
      <rPr>
        <sz val="8"/>
        <rFont val="宋体"/>
        <family val="0"/>
      </rPr>
      <t xml:space="preserve"> 县级基本财力保障机制奖补资金支出</t>
    </r>
  </si>
  <si>
    <r>
      <t xml:space="preserve">      </t>
    </r>
    <r>
      <rPr>
        <sz val="9"/>
        <rFont val="宋体"/>
        <family val="0"/>
      </rPr>
      <t>重点生态功能区转移支付收入</t>
    </r>
  </si>
  <si>
    <r>
      <t xml:space="preserve">     </t>
    </r>
    <r>
      <rPr>
        <sz val="9"/>
        <rFont val="宋体"/>
        <family val="0"/>
      </rPr>
      <t xml:space="preserve"> 重点生态功能区转移支付支出</t>
    </r>
  </si>
  <si>
    <t xml:space="preserve">      固定数额补助</t>
  </si>
  <si>
    <t xml:space="preserve">      固定数额补助支出</t>
  </si>
  <si>
    <t xml:space="preserve">      体制补助收入</t>
  </si>
  <si>
    <t xml:space="preserve">      体制补助支出</t>
  </si>
  <si>
    <t xml:space="preserve">      企事业单位划转补助</t>
  </si>
  <si>
    <t xml:space="preserve">      企事业单位划转补助支出</t>
  </si>
  <si>
    <t xml:space="preserve">      共同财政事权转移支付</t>
  </si>
  <si>
    <t xml:space="preserve">      共同财政事权转移支付支出</t>
  </si>
  <si>
    <t xml:space="preserve">      其他一般性转移支付收入</t>
  </si>
  <si>
    <t xml:space="preserve">      其他一般性转移支付支出</t>
  </si>
  <si>
    <t xml:space="preserve">    专项转移支付收入</t>
  </si>
  <si>
    <t xml:space="preserve">    专项转移支付支出</t>
  </si>
  <si>
    <t xml:space="preserve">  下级上解收入</t>
  </si>
  <si>
    <t xml:space="preserve">  上解上级支出</t>
  </si>
  <si>
    <t>上年结余收入</t>
  </si>
  <si>
    <t xml:space="preserve">    体制上解支出</t>
  </si>
  <si>
    <t>其中：净结余</t>
  </si>
  <si>
    <t xml:space="preserve">    出口退税上解支出</t>
  </si>
  <si>
    <t>债务转贷收入</t>
  </si>
  <si>
    <t xml:space="preserve">    专项上解支出</t>
  </si>
  <si>
    <t>地方政府新增债券</t>
  </si>
  <si>
    <t>年终结余</t>
  </si>
  <si>
    <t>调入资金</t>
  </si>
  <si>
    <t>债务转贷支出</t>
  </si>
  <si>
    <t>调入国有资本经营预算收入</t>
  </si>
  <si>
    <t>债务还本支出</t>
  </si>
  <si>
    <t>调入政府基金收入</t>
  </si>
  <si>
    <t>动用预算稳定调节基金</t>
  </si>
  <si>
    <t>收入总计</t>
  </si>
  <si>
    <t>支出总计</t>
  </si>
  <si>
    <t>附件2</t>
  </si>
  <si>
    <t>2021年州本级一般公共预算调整项目汇总表（草案）</t>
  </si>
  <si>
    <t>科目编码</t>
  </si>
  <si>
    <t>部门单位</t>
  </si>
  <si>
    <t>项目名称</t>
  </si>
  <si>
    <t>金额</t>
  </si>
  <si>
    <t>备注</t>
  </si>
  <si>
    <t>类</t>
  </si>
  <si>
    <t>款</t>
  </si>
  <si>
    <t>项</t>
  </si>
  <si>
    <t>01</t>
  </si>
  <si>
    <t>02</t>
  </si>
  <si>
    <t>州人大常委会办公室</t>
  </si>
  <si>
    <t>临聘人员福利待遇缺口</t>
  </si>
  <si>
    <t>运转经费缺口</t>
  </si>
  <si>
    <t>无固定收入代表误工补助</t>
  </si>
  <si>
    <t>州委会议纪要〔2018〕第29次会议：无固定收入代表履职补助提高到每人每天200元。</t>
  </si>
  <si>
    <t>人大换届宣传费</t>
  </si>
  <si>
    <t>05</t>
  </si>
  <si>
    <t>03</t>
  </si>
  <si>
    <t>离退休福利待遇缺口及活动经费</t>
  </si>
  <si>
    <t>州政协</t>
  </si>
  <si>
    <t>政协委员宣传经费</t>
  </si>
  <si>
    <t>根据州委转批的州政协工作要点和实际需要。</t>
  </si>
  <si>
    <t>委员调研视察培训活动经费</t>
  </si>
  <si>
    <t>州政府办本级</t>
  </si>
  <si>
    <t>政府重点工作推进专项经费</t>
  </si>
  <si>
    <t>州行政审批服务局</t>
  </si>
  <si>
    <t>12345政府服务热线呼叫中心运行管理费</t>
  </si>
  <si>
    <t>1.&lt;州人民政府专题会议纪要&gt;(2018月4日)专题研究12345政府服务热线建设工作，州政府第21次常务会议纪要;
2.7月21日州政府领导签批了同意&lt;湘西自治州12345政府服务热线工作实施方案(送审稿)&gt;的意见等；
3、12345政府服务平台购买服务费50万元/年。</t>
  </si>
  <si>
    <t>201</t>
  </si>
  <si>
    <t>综合服务窗口运行管理费(含临聘人员工资福利)</t>
  </si>
  <si>
    <t>1、州人民政府〔2019〕第28次专题研究综合窗口优化整合工作,同意审批局招聘综合窗口人员方案,聘用人员工作待遇纳入财政预算;
2、31名临聘人员每年6万元包干的工作福利共计186万元。</t>
  </si>
  <si>
    <t>基础电信业务采购费用</t>
  </si>
  <si>
    <t>州政务服务中心</t>
  </si>
  <si>
    <t>州本级大厅制服的窗口人员统一服装</t>
  </si>
  <si>
    <t>完善大厅无障碍标志、停车位、低位服务台、电梯盲文按钮、盲道、轮椅等设施</t>
  </si>
  <si>
    <t>政务服务大厅基本运转经费</t>
  </si>
  <si>
    <t>州政府驻深圳办事处</t>
  </si>
  <si>
    <t>招商引资工作经费</t>
  </si>
  <si>
    <t>粤港澳大湾招商引资政务联络，意向企业信息收集、组织参与洽谈，承办招商引资推荐会，对接企业去湘西考察投资等。</t>
  </si>
  <si>
    <t>劳务协作工作经费</t>
  </si>
  <si>
    <t>粤港澳大湾区岗位信息收集，提供岗位信息，承接劳动力转移，劳务对接，劳动维权。</t>
  </si>
  <si>
    <t>州机关事务管理局</t>
  </si>
  <si>
    <t>办公用房测绘、权属登记及门面评估</t>
  </si>
  <si>
    <t>5月26日，州长办公会议〔2021〕18号纪要。</t>
  </si>
  <si>
    <t>州水利局（老院落）“一户一表”改造工程</t>
  </si>
  <si>
    <t>公务用车平台运维费用</t>
  </si>
  <si>
    <t>保障州本级公务用车需要。</t>
  </si>
  <si>
    <t>州行政中心食堂设备采购项目资金</t>
  </si>
  <si>
    <t>州市监管中心建设项目资金</t>
  </si>
  <si>
    <t>08</t>
  </si>
  <si>
    <t>州信访局</t>
  </si>
  <si>
    <t>信访救助配套资金</t>
  </si>
  <si>
    <t>04</t>
  </si>
  <si>
    <t>州发改委</t>
  </si>
  <si>
    <t>“放管服”改革优化营商环境专项工作经费</t>
  </si>
  <si>
    <t>州人民政府常务会议纪要第84次（02）议定事项“四、州财政局适当安排测评资金”。</t>
  </si>
  <si>
    <t>张吉怀铁路湘西段补征用地费</t>
  </si>
  <si>
    <t>州人民政府州长办公会议纪要〔2021〕15号会议要求“1、关于张吉怀铁路湘西段补征用地报批工作问题，州财政局要给予相关的资金支持”。</t>
  </si>
  <si>
    <t>国家统计局湘西调查队</t>
  </si>
  <si>
    <t>关于请求解决2021年调查失业率项目经费的报告</t>
  </si>
  <si>
    <t>1、州人民政府专题会议纪要〔2021〕4号：年底对辅助调查员给予一次性奖励，每人每月300元，即每年3600元/人，由州财政负担；
2、此次调查拟设置43个样本点，每个样本点拟配备两名辅助调查员，共计86人，经测算86*0.36=30.96万元。</t>
  </si>
  <si>
    <t>06</t>
  </si>
  <si>
    <t>99</t>
  </si>
  <si>
    <t>州财政事务中心</t>
  </si>
  <si>
    <t>财政投资评审经费缺口</t>
  </si>
  <si>
    <t>《湖南省财政投资评审管理实施办法》。</t>
  </si>
  <si>
    <t>政府预算一体化建设资金</t>
  </si>
  <si>
    <t>《湖南省财政厅关于做好预算管理一体化系统全省上线运行的通知》（湘财办函〔2021〕9号）。</t>
  </si>
  <si>
    <t>州本级</t>
  </si>
  <si>
    <t>“三高四新”财政所建设奖补资金</t>
  </si>
  <si>
    <t>“标兵财政所”、“阳光财政所”创建专项经费。</t>
  </si>
  <si>
    <t>州国有资产经营管理公司</t>
  </si>
  <si>
    <t>州属国有企业公司改制改革工作经费</t>
  </si>
  <si>
    <t>湘西自治州审计局</t>
  </si>
  <si>
    <t>政府投资审计</t>
  </si>
  <si>
    <t>州领导批示，一是中共湘西自治州委审计委员会议纪要[2019]第1号“同意由州财政在年度预算中解决聘请中介机构开展政府性投资项目审计所需经费。”
二是审计署办公厅关于进一步规范聘请中介机构参与投资审计工作的通知（审办发〔2018〕53号）“外聘中介机构所需费用要积极沟通财政部门列入年度预算……”</t>
  </si>
  <si>
    <t>07</t>
  </si>
  <si>
    <t>财税（费）征管经费</t>
  </si>
  <si>
    <t>州税务局</t>
  </si>
  <si>
    <t>“互联网+不动产交易纳税申报平台”项目建设资金</t>
  </si>
  <si>
    <t>09</t>
  </si>
  <si>
    <t>打击走资专项经费</t>
  </si>
  <si>
    <t>州纪委州监委</t>
  </si>
  <si>
    <t>大案要案查处</t>
  </si>
  <si>
    <t>11</t>
  </si>
  <si>
    <t>审查服务中心建设项目资金</t>
  </si>
  <si>
    <t>州本级重大项目建设费</t>
  </si>
  <si>
    <t>其中：州纪委审查中心建设2500万元，州民兵训练基地新增建设内容与新增完善配套设施386万元。</t>
  </si>
  <si>
    <t>相关县</t>
  </si>
  <si>
    <t>相关县农产品冷库和气调库建设补助资金</t>
  </si>
  <si>
    <t>其中：永顺县1500万元，凤凰县1000万元.花垣县500万元。</t>
  </si>
  <si>
    <t>29</t>
  </si>
  <si>
    <t>团州委（青基会）</t>
  </si>
  <si>
    <t>工作经费缺口</t>
  </si>
  <si>
    <t>州妇联</t>
  </si>
  <si>
    <t>妇联事业发展专项</t>
  </si>
  <si>
    <t>州社科联</t>
  </si>
  <si>
    <t>州直单位青少年暑假“走进博物馆传承民族文化”现场教学活动经费</t>
  </si>
  <si>
    <t>活动将从2021年7月持续到2022年2月，邀请13名非遗传承人进行苗画、土家族挑花、苗绣和竹编的现场教学。</t>
  </si>
  <si>
    <t>“守护花蕾 关爱儿童”儿童权益保护宣讲三年行动经费</t>
  </si>
  <si>
    <t>州委办公室</t>
  </si>
  <si>
    <t>数字线路租赁</t>
  </si>
  <si>
    <t>档案工作经费</t>
  </si>
  <si>
    <t>机要人员岗位津贴及值班补助</t>
  </si>
  <si>
    <t>人社部发﹝2011﹞120号、湘人社厅﹝2012﹞12号。</t>
  </si>
  <si>
    <t>长期聘用人员工资40万元。</t>
  </si>
  <si>
    <t>电子政务网主干项目建设第四年度所需资金</t>
  </si>
  <si>
    <t>州委办周转住房购置资金</t>
  </si>
  <si>
    <t>州委办“七一”党建活动活动经费</t>
  </si>
  <si>
    <t>专用通信二级网建设资金</t>
  </si>
  <si>
    <t>州电子政务内网二期横向网建设工程缺口资金</t>
  </si>
  <si>
    <t>信创工程（AK）缺口资金</t>
  </si>
  <si>
    <t>州委组织部</t>
  </si>
  <si>
    <t>州、县、乡换届等专项工作经费</t>
  </si>
  <si>
    <t>省委组织部印发《关于做好2020年全省公务员信息更新采集和干部统计工作有关事项的通知》（湘组办电〔2020〕11号）。</t>
  </si>
  <si>
    <t>绩效考核平台升级改造所需经费</t>
  </si>
  <si>
    <t>选调生到村任职州本级配套资金</t>
  </si>
  <si>
    <t>省委组织部、财政厅《关于做好选调生补助资金安排使用工作的通知》（湘组〔2021〕70号。</t>
  </si>
  <si>
    <t>州委宣传部（州文明办）</t>
  </si>
  <si>
    <t>全域创建第三方检查</t>
  </si>
  <si>
    <t>中共湘西自治州委常委会会议纪要（〔2021〕第21次（议题之七））。</t>
  </si>
  <si>
    <t>州委宣传部（理论科）</t>
  </si>
  <si>
    <t>州委理论学习中心组集体学习经费</t>
  </si>
  <si>
    <t>中共湘西自治州委办公室关于印发《湘西自治州党委（党组）理论学习中心组学习制度》的通知（州办发〔2018〕10号）。</t>
  </si>
  <si>
    <t>州委宣传部</t>
  </si>
  <si>
    <t>州委统战部</t>
  </si>
  <si>
    <t>“四同创建”年度奖补资金</t>
  </si>
  <si>
    <t>州领导批示、州委常委会议纪要〔2018〕第32次（议题之五）：按照省里对“四同创建”工作的部署要求，由财政局设立“四同创建”年度奖补资金100万元并纳入预算予以保障；湘委乡振组办﹝2020﹞1号、湘统发﹝2021﹞16号。</t>
  </si>
  <si>
    <t>涉疆服务管理工作经费</t>
  </si>
  <si>
    <t>州委常委会议纪要〔2021〕第4次（议题之五）：将涉疆服务管理工作纳入全州五个文明绩效考核 和平安创建考核体系，相关工作经费由州财政局据实测算纳入预算管理。</t>
  </si>
  <si>
    <t>州直属机关工委</t>
  </si>
  <si>
    <t>湘西州庆祝中国共产党成立100周年党员集体宣誓仪式经费</t>
  </si>
  <si>
    <t>该活动后因天气原因取消,但在前期准备工作中确实产生了一定的费用</t>
  </si>
  <si>
    <t>36</t>
  </si>
  <si>
    <t>州老干活动中心</t>
  </si>
  <si>
    <t>老年大学办学经费</t>
  </si>
  <si>
    <t>州委常委会议纪要〔2021〕第七次（议题之十六）：州老年大学办学经费及老干所安保、维护经费缺口由州财政酌情解决。</t>
  </si>
  <si>
    <t>州离休干部休养所</t>
  </si>
  <si>
    <t>关工委工作缺口资金</t>
  </si>
  <si>
    <t>湖南省财政厅关于关工委常务班子主要成员基本经费的答复意见。每年将省关工委工作列入年初财政预算，并作为刚性支出不予压减，为关心下一代工作做好经费保障。</t>
  </si>
  <si>
    <t>州委党史研究室</t>
  </si>
  <si>
    <t>《红二方面军的长征》摄制经费</t>
  </si>
  <si>
    <t>《湘西自治州党史学习教育实施方案》（州发﹝2021﹞2号）、《湘西自治州庆祝中国共产党成立100周年活动方案》（州发﹝2021﹞3号）。</t>
  </si>
  <si>
    <t>重点史志书籍编纂及印刷费缺口</t>
  </si>
  <si>
    <t>州委常委会议纪要﹝2021﹞第7次（议题之十四、议题之四）：庆祝建党100周年系列活动由州委办公室牵头做好统筹协议，相关工作经费由州财政局据实测算予以保障。</t>
  </si>
  <si>
    <t>《红色湘西》编纂出版经费</t>
  </si>
  <si>
    <t>州委常委会议纪要﹝2021﹞第7次（议题之十四）：《红色湘西》编纂印刷经费由财政局据实测算予以保障。</t>
  </si>
  <si>
    <t>州委政策研究室</t>
  </si>
  <si>
    <t>《湘西工作》办刊经费</t>
  </si>
  <si>
    <t>州委常务会会议纪要﹝2019﹞第25次（议题之三）：《湘西工作》编印经费根据实际需要由财政预算予以保障。</t>
  </si>
  <si>
    <t>州委财经办工作经费</t>
  </si>
  <si>
    <t>州委常务会会议纪要﹝2021﹞第18次（议题之十）：由州委财经办牵头负责做好全州高质量发展综合绩效评价工作。</t>
  </si>
  <si>
    <t>州委网信办</t>
  </si>
  <si>
    <t>网络安全应急演练专项经费</t>
  </si>
  <si>
    <t>中共湘西州委常委会会议纪要2021〕第12次（议题之六）《中共湖南省委办公厅关于印发〈湖南省党委（党组）网络安全工作责任制实施细则〉的通知》（湘办〔2019〕22号）《关于开展2021年国家安全宣传周活动的  通知》（湘网办发〔2021〕14号）《中华人民共和国网络安全法》。</t>
  </si>
  <si>
    <t>37</t>
  </si>
  <si>
    <t>网络宣传评论引导经费</t>
  </si>
  <si>
    <t>中共湘西州委常委会会议纪要〔2021〕第12次（议题之六）《中共湘西自治州委办公室关于推进湘西自治州网络安全和信息化工作的实施意见》（州办发〔2021〕5号）。</t>
  </si>
  <si>
    <t>“十四五”网络安全规划经费</t>
  </si>
  <si>
    <t>中共湘西州委常委会会议纪要〔2020〕第31次（议题之三）。</t>
  </si>
  <si>
    <t>办技防经费</t>
  </si>
  <si>
    <t>州市场监督管理局</t>
  </si>
  <si>
    <t>商事制度改革专项</t>
  </si>
  <si>
    <t>湘西自治州企业开办“零成本”“零费用”实施方案（州市监发〔2021〕60号）。</t>
  </si>
  <si>
    <t>州国有资产经营管理公司注册资本金</t>
  </si>
  <si>
    <t>吉首军分区</t>
  </si>
  <si>
    <t>其他国防支出</t>
  </si>
  <si>
    <t>2019年湘西州委常委第35次会议议定事项。</t>
  </si>
  <si>
    <t>州民兵训练基地建设项目缺口资金</t>
  </si>
  <si>
    <t>1.州委常委议事协调会议〔2020〕第19次；
2.7月27日州委常委议事协调会议〔2021〕第6次；
3.关于对湘西州民兵训练基地建设项目可行性研究报告的批复。</t>
  </si>
  <si>
    <t>州公安局</t>
  </si>
  <si>
    <t>禁毒宣传教育基地布展及多媒体设备</t>
  </si>
  <si>
    <t>州审投结〔2021〕15号</t>
  </si>
  <si>
    <t>204</t>
  </si>
  <si>
    <t>拨付政法队伍整顿专班工作人员用餐及用车经费</t>
  </si>
  <si>
    <t>州委常委会会议纪要〔2021〕第7次（议题之三）：教育整顿工作所需经费由州财政予以保障。</t>
  </si>
  <si>
    <t>州交警支队</t>
  </si>
  <si>
    <t>交通问题顽瘴痼疾集中整治工作经费</t>
  </si>
  <si>
    <t>州委政法委</t>
  </si>
  <si>
    <t>州委国安办项目经费</t>
  </si>
  <si>
    <t>州委常委会议纪要2020年第32次议题之二。</t>
  </si>
  <si>
    <t>州人民检察院</t>
  </si>
  <si>
    <t>“两房”建设工程款</t>
  </si>
  <si>
    <t>1、湘西州人检察院技侦大楼工程项目税款132万元；2、监视居住办案点工程项目尾款18.84万元。</t>
  </si>
  <si>
    <t>州法院</t>
  </si>
  <si>
    <t>州法院法警训练基地建设资金</t>
  </si>
  <si>
    <t>州司法局</t>
  </si>
  <si>
    <t>法律援助</t>
  </si>
  <si>
    <t>湘办发电〔2021〕18号、湘财政法〔2017〕13号、湘司发〔2018〕7号、湘办发〔2012〕27号、湘司发通〔2019〕60号。</t>
  </si>
  <si>
    <t>律师参与化解涉法涉诉案件及律师培训经费</t>
  </si>
  <si>
    <t>湘司发〔2016〕18号、湘司发〔2018〕7号、湘司发通〔2019〕60号、州司发〔2017〕1号。</t>
  </si>
  <si>
    <t>人民监督员、人民陪审员履职经费</t>
  </si>
  <si>
    <t>湘财政法〔2017〕12号、《中华人民共和国人民陪审员法》、湘司发通〔2019〕60号。</t>
  </si>
  <si>
    <t>13</t>
  </si>
  <si>
    <t>公共法律服务平台运行及维护经费</t>
  </si>
  <si>
    <t>中共中央办公厅 国务院办公厅《关于加快推进公共法律服务体系建设的意见》、湘司发通〔2019〕60号。</t>
  </si>
  <si>
    <t>社区矫正和安置帮教经费</t>
  </si>
  <si>
    <t>《社区矫正法》、湘办〔2020〕17号、湘司发通〔2019〕60号。</t>
  </si>
  <si>
    <t>州法学会项目经费</t>
  </si>
  <si>
    <t>州委常委会议纪要2020年第25次议题之四。</t>
  </si>
  <si>
    <t>州机关事务局工作经费缺口</t>
  </si>
  <si>
    <t>1.4月6日，州人民政府专题会议议定；〔2021〕6号纪要；
2.州市监管中心工程建设项目林地使用手续办理委托合同。</t>
  </si>
  <si>
    <t>2021年反恐怖工作经费</t>
  </si>
  <si>
    <t>州委常委会会议纪要（2021）第16次（议题之七）：加强反恐怖、禁毒工作的人、财、物保障，原则同意州反恐怖支队由挂牌机构调整为单独组建，按程序办理，有关工作经费由州财政予以安排。</t>
  </si>
  <si>
    <t>州教育和体育局</t>
  </si>
  <si>
    <t>州直学校校方责任保险经费</t>
  </si>
  <si>
    <t>（到人经费）1.《:国务院办公厅关于加强中小学幼儿园安全风险防控体系建设的意见》（国办发〔2017〕35号）；2.《关于公布湖南省校方责任保险和职业院校实习生责任保险定点招标采购中标单位的通知》（湘教通〔2017〕314号号）；3.《中共湘西自治州委办公室湘西自治州人民政府办公室关于学习泸溪经验推动基础教育高质量发展的实施意见》（州办发〔2020〕6号）。</t>
  </si>
  <si>
    <t>205</t>
  </si>
  <si>
    <t>州电大教师培训基地建设</t>
  </si>
  <si>
    <t>全州新高考师资培训等培训项目。项目总投资320.5万元，政府已投入152万元，资金缺口168.5万元（2019年政府教育口投入3笔资金计112万元，其中教育信息化40万，民族地区教育特殊补助42万，培训楼建设30万。2020年政府教育口投入1笔资金计40万，全州新课标新教材培训经费）。</t>
  </si>
  <si>
    <t>高中及中小学教学质量检测</t>
  </si>
  <si>
    <t>州办发〔2020〕6号二7：“落实经费保障。基础教育质量检测经费由同级财政解决。全面发展素质教育。每学期对全州中小学教学质量进行一次检测。”州办发〔2020〕6号三12：“落实经费保障。基础教育质量检测经费由同级财政解决。”</t>
  </si>
  <si>
    <t>校长及教师能力提升工程</t>
  </si>
  <si>
    <t>1.济南市教育局和州教体局联合签订的《教育领域扶贫协作框架协议》；2.《关于学习泸溪经验推动基础教育高质量发展的实施意见》（州办发〔2020〕6号）；3.省教育厅、省编办、省财政厅、省人社厅联合下发的《关于推进县（市、区）域内义务教育学校校长教师交流轮岗工作的意见》（湘教发〔2015〕51号）。</t>
  </si>
  <si>
    <t>州教育科学技术院</t>
  </si>
  <si>
    <t>理科实验教学抽考和中小学科技创新活动</t>
  </si>
  <si>
    <t>《关于学习泸溪经验推动基础教育高质量发展的实施意见》（州办发〔2020〕6号）。</t>
  </si>
  <si>
    <t>州教体局</t>
  </si>
  <si>
    <t>2021年湖南省青少年锦标赛参赛经费</t>
  </si>
  <si>
    <t>2021年湖南省第四届中学生运动会经费</t>
  </si>
  <si>
    <t>州直学校保安人员经费</t>
  </si>
  <si>
    <t>吉首大学师范学院</t>
  </si>
  <si>
    <t>初中起点六年制本科层次农村初中教师培养经费</t>
  </si>
  <si>
    <t>（到人经费）州级项目计划初中起点六年制本科层次农村初中教师公费定向培养协议书。</t>
  </si>
  <si>
    <t>吉大师院附小</t>
  </si>
  <si>
    <t>LED节能护眼灯和学生饮用水改造</t>
  </si>
  <si>
    <t>2021年6月2日，吉首市卫生健康局对吉大师院附小教育集团附属小学进行饮水、教室、桌椅、照明等工作检查。经检查发现两个问题：一是学校教师照明不符合国家要求；二是学校管道直饮水设备已使用十六年，严重老化存在饮水安全隐患。市卫健局已经将处理处罚结果上报了国家卫生计生信息监督网，要求我校于9月1日前完成整改销号，接受国家“双随机复检”。</t>
  </si>
  <si>
    <t>人防宣传教育基地建设</t>
  </si>
  <si>
    <t>州委党校</t>
  </si>
  <si>
    <t>主体班学员自助餐专项经费</t>
  </si>
  <si>
    <t>州委常委会会议纪要[2018]第29次（议题之七）会议议定：原则同意调增州委党校干部教育培训经费和解决主体班学员自助餐专项经费，由州财政局据实核算予以保障。</t>
  </si>
  <si>
    <t>州科技局</t>
  </si>
  <si>
    <t>2021年工作专项经费</t>
  </si>
  <si>
    <t>1、2021年5月我州首次举办了湖南省科技活动周重大示范活动--科技潇湘吉首行，组织开展了79场专题科技活动；2、国家级高新区申创工作进入考察阶段，国家科技部专家来我州进行前期指导。</t>
  </si>
  <si>
    <t>州老科协</t>
  </si>
  <si>
    <t>2021年度老科协专业分会工作经费</t>
  </si>
  <si>
    <t>州委常委会议纪要〔2021〕第7次（议题之十二）。</t>
  </si>
  <si>
    <t>州科协</t>
  </si>
  <si>
    <t>实施《全民科学素质行动（2021-2025）》专项工作经费</t>
  </si>
  <si>
    <t>按照省级要求，突出抓好“湘西自治州公民科学素质提升专项行动”，从“加强基层科协组织建设”“加强科技志愿者队伍建设”“加强科普信息化建设”、“实施科技助力乡村振兴工程”四个方面，重点推进素质工作。</t>
  </si>
  <si>
    <t>州老科协工作经费</t>
  </si>
  <si>
    <t>古丈县</t>
  </si>
  <si>
    <t>古丈县人民政府古丈毛尖群体小叶品种保护推广科研经费</t>
  </si>
  <si>
    <t>州广播影视监听监看中心</t>
  </si>
  <si>
    <t>建党100周年平台整改专项经费</t>
  </si>
  <si>
    <t>根据《中宣部 国家广播电视总局关于做好迎接中国共产党成立100周年全国广播电视和网络视听安全播出保障专项工作的通知》（广电发〔2021〕12号 ）文件要求。</t>
  </si>
  <si>
    <t>州文化旅游广电局</t>
  </si>
  <si>
    <t>传承人补助金</t>
  </si>
  <si>
    <t>州政函〔2020〕122号。</t>
  </si>
  <si>
    <t>中国共产党成立100周年重大庆祝活动安全播出保障经费</t>
  </si>
  <si>
    <t>《矮寨.十八洞.德夯大峡谷风景区旅游发展规划》编制经费</t>
  </si>
  <si>
    <t>州文旅广电局</t>
  </si>
  <si>
    <t>全州九个高山台广播电视节目无线发射备份设备资金</t>
  </si>
  <si>
    <t>州广播电视台</t>
  </si>
  <si>
    <t>设备改造更新资金和建党100周年宣传经费</t>
  </si>
  <si>
    <t>重要非物质文化遗产保护专项</t>
  </si>
  <si>
    <t>208</t>
  </si>
  <si>
    <t>州社保中心</t>
  </si>
  <si>
    <t>社会保险基金管理问题专项整治工作经费</t>
  </si>
  <si>
    <t>州人民政府常务会议纪要2020年第63次(04)号。</t>
  </si>
  <si>
    <t>州人社局</t>
  </si>
  <si>
    <t>全州2021年“三支一扶”计划招募工作经费</t>
  </si>
  <si>
    <t>社保基金管理风险防控专项整治工作经费</t>
  </si>
  <si>
    <t>州人民政府常务会议纪要2021年第83次(03)20万元。</t>
  </si>
  <si>
    <t>重点民生实事考核工作经费</t>
  </si>
  <si>
    <t>州办发电〔2021〕32号。</t>
  </si>
  <si>
    <t>2021年州本级事业单位公开招聘工作经费</t>
  </si>
  <si>
    <t>州劳动保障监督局</t>
  </si>
  <si>
    <t>保障农民工工资支付专项工作经费</t>
  </si>
  <si>
    <t>州人民政府常务会议纪要2018年第27次(05)。</t>
  </si>
  <si>
    <t>州工伤保险服务中心</t>
  </si>
  <si>
    <t>建设工伤保险经办平台系统</t>
  </si>
  <si>
    <t>州政府常务会议纪要第63次（04）。</t>
  </si>
  <si>
    <t>州职业技能鉴定中心</t>
  </si>
  <si>
    <t>职业技能鉴定工作经费</t>
  </si>
  <si>
    <t>2021年上半年州直事业单位公开选调工作经费</t>
  </si>
  <si>
    <t>州民政局</t>
  </si>
  <si>
    <t>州民政局运转经费缺口</t>
  </si>
  <si>
    <t>基层政权建设专项资金</t>
  </si>
  <si>
    <t>州域社会治理现代化试点工作规划表（2020-2022）。</t>
  </si>
  <si>
    <t>州老促会</t>
  </si>
  <si>
    <t>州老促会工作经费</t>
  </si>
  <si>
    <t>提高离休干部生活补贴标准拨基本离休费</t>
  </si>
  <si>
    <t>州组〔2021〕3号。</t>
  </si>
  <si>
    <t>职业年金虚账记实</t>
  </si>
  <si>
    <t>州本级就业专项资金</t>
  </si>
  <si>
    <t>州直机关事业单位人员死亡抚恤金</t>
  </si>
  <si>
    <t>民发〔2011〕192号。</t>
  </si>
  <si>
    <t>10</t>
  </si>
  <si>
    <t>殡葬改革奖补专项资金</t>
  </si>
  <si>
    <t>州残联</t>
  </si>
  <si>
    <t>28</t>
  </si>
  <si>
    <t>50</t>
  </si>
  <si>
    <t>州军供站</t>
  </si>
  <si>
    <t>州军供站运转经费</t>
  </si>
  <si>
    <t>农民工工资应急支付专项</t>
  </si>
  <si>
    <t>州本级政府投资项目农民工工资支付</t>
  </si>
  <si>
    <t>州卫健委</t>
  </si>
  <si>
    <t>州中心血站迁建项目征地费用</t>
  </si>
  <si>
    <t>卫生健康重点项目建设启动资金</t>
  </si>
  <si>
    <t>210</t>
  </si>
  <si>
    <t>卫生监督执法服装经费</t>
  </si>
  <si>
    <t>国卫监督发〔2015〕91号,湘卫监督发〔2017〕7号,〔2019〕51号。</t>
  </si>
  <si>
    <t>学校相关学生结核病筛查</t>
  </si>
  <si>
    <t>州人民政府2021年第80次（01）常务会议纪要。</t>
  </si>
  <si>
    <t>17</t>
  </si>
  <si>
    <t>州计生协会</t>
  </si>
  <si>
    <t>计生协改革配套资金</t>
  </si>
  <si>
    <t>州长办公会议纪要〔2021〕16号。</t>
  </si>
  <si>
    <t>工作经费</t>
  </si>
  <si>
    <t>计划生育利益导向州本级配套提标</t>
  </si>
  <si>
    <t>离休、二等乙级伤残军人医疗费</t>
  </si>
  <si>
    <t>州医保发〔2019〕16号。</t>
  </si>
  <si>
    <t>公务员医疗救助</t>
  </si>
  <si>
    <t>州医疗保障局</t>
  </si>
  <si>
    <t>医保基金监管专项经费</t>
  </si>
  <si>
    <t>根据《中共中央国务院关于深化医疗保障制度改革的意见》（中发〔2020〕5号）文件精神及《中华人民共和国社会保险费》第八十七条规定、第八十八条规定。</t>
  </si>
  <si>
    <t>211</t>
  </si>
  <si>
    <t>泸溪县</t>
  </si>
  <si>
    <t>高新区园区产业发展扶持资金</t>
  </si>
  <si>
    <t>花垣县</t>
  </si>
  <si>
    <t>花垣县环境污染治理资金</t>
  </si>
  <si>
    <t>湘西州突出生态环境问题整改和“四废”综合整治专项资金</t>
  </si>
  <si>
    <t>支持县市开展锰污染及“四废”治理，以及突出生态环境问题整治，其中：吉首市800万元、泸溪县1100万元、凤凰县540万元、花垣县2000万元、保靖县1300万元、古丈县900万元、永顺县820万元、龙山县540万元。</t>
  </si>
  <si>
    <t>州生态环境局</t>
  </si>
  <si>
    <t>配合中央生态环保督察及锰污染专项整治工作经费</t>
  </si>
  <si>
    <t>医疗废物集中处置中心项目债务</t>
  </si>
  <si>
    <t>州〔2021〕35号（7月28号州政府领导签阅件）。</t>
  </si>
  <si>
    <t>环境监测专项经费</t>
  </si>
  <si>
    <t>州〔2021〕32号（7月28号州政府领导签阅件）。</t>
  </si>
  <si>
    <t>监测执法能力建设经费</t>
  </si>
  <si>
    <t>州〔2021〕33号（7月28号州政府领导签阅件）。</t>
  </si>
  <si>
    <t>城镇老旧小区改造及古城古镇古村落户外通信管线整治工作补助资金</t>
  </si>
  <si>
    <t>1.州人民政府第77次（02）常务会议纪要议定事项“四、原则同意安排全州管线整治和通信网络测试及质量提升相关财政补助资金”；2.湘西自治州人民政府办公室关于印发《湘西自治州户外管线规范化管理办法》的通知；3.关于落实城镇老旧小区等通信管线整治资金计划的请示。</t>
  </si>
  <si>
    <t>州住建局（州人防办）</t>
  </si>
  <si>
    <t>房屋建筑和市政设施普查</t>
  </si>
  <si>
    <t>1.湘西自治州人民政府关于做好我州第一次全国自然灾害综合风险普查的通知（州政办发〔2020〕43号)文件明确“按照财政事权和支出责任。州财政局负责州本级相关任务支出”；2.关于印发《湖南省第一次全国灾害综合风险普查实施方案》的通知（湘灾险普办发〔2021〕4号）文件明确“全省第一次全国自然灾害综合风险普查工作经费以市县保障为主，市人民政府要确保经费落实到位。”</t>
  </si>
  <si>
    <t>装配式建筑专项工作经费</t>
  </si>
  <si>
    <t>州人民政府第80次（06）常务会议纪要，议定事项：“三、原则同意解决装配式建筑推广、学习培训、评审专项经费30万元，州财政局负责拨付到位。”</t>
  </si>
  <si>
    <t>212</t>
  </si>
  <si>
    <t>“互联网+不动产交易纳税申报平台”项目建设</t>
  </si>
  <si>
    <t>213</t>
  </si>
  <si>
    <t>州农田建设与农垦事务中心</t>
  </si>
  <si>
    <t>农垦运转资金</t>
  </si>
  <si>
    <t>关于申请解决农垦运转资金缺口的函</t>
  </si>
  <si>
    <t>州农业农村局</t>
  </si>
  <si>
    <t>湘西州病死畜禽无害化处理体系建设项目一次性奖补资金</t>
  </si>
  <si>
    <t>州农〔2021〕91号</t>
  </si>
  <si>
    <t>州农业综合行政执法局</t>
  </si>
  <si>
    <t>张吉怀铁路涉水种质资源保区生态影响执法监管资金</t>
  </si>
  <si>
    <t>大湘西天然气管道支干线项目对水产种质资源保护区环境影响生态补偿资金</t>
  </si>
  <si>
    <t>州农〔2021〕105号文件</t>
  </si>
  <si>
    <t>24</t>
  </si>
  <si>
    <t>州农村经营服务站</t>
  </si>
  <si>
    <t>农民专业合作社示范社建设</t>
  </si>
  <si>
    <t>州政办发〔2009〕8号、州政发〔2013〕34号、州长办公会议纪要〔2018〕52号、州委乡振组〔2020〕1号。此项目为延续项目，2020年前每年财政预算100万元用于10个州级示范社建设，2021年州级示范社奖补资金缺口24.5万元。</t>
  </si>
  <si>
    <t>家庭农场示范场建设</t>
  </si>
  <si>
    <t>州长办公会议纪要〔2018〕52号、州委乡振组〔2020〕1号、湘农联〔2020〕47号。此项目为延续项目，按照惯例从预算调整奖金中解决。20家示范家庭农场。</t>
  </si>
  <si>
    <t>州农业环境保护管理站</t>
  </si>
  <si>
    <t>受污染耕地安全利用经费</t>
  </si>
  <si>
    <t>州农〔2021〕81号。</t>
  </si>
  <si>
    <t>州畜牧水产事务中心</t>
  </si>
  <si>
    <t>湘西黑猪、湘西黄牛品种资源保护经费</t>
  </si>
  <si>
    <t>《中华人民共和国畜牧法》、《中共中央、国务院关于全面推进乡村振兴加快农业农村现代化的意见》、（2021年1月4日）、《中共湘西自治州委、湘西自治州人民政府关于巩固拓展脱贫攻坚成果全面推进乡村振兴加快农业农村现代化的意见》（州发〔2021〕1号）。</t>
  </si>
  <si>
    <t>湘西州畜禽遗传资源普查经费</t>
  </si>
  <si>
    <t>《中共中央、国务院关于全面推进乡村振兴加快农业农村现代化的意见》、（2021年1月4日）、《农业农村部关于开展全国农业种质资源普查的通知》（农种发〔2021〕1号）、《湖南省农业农村厅关于开展全省农业种质资源普查的通知》（湘农发〔2021〕24号）、《湘西自治州农业农村局关于开展全州农业种质资源普查的通知》（州农发〔2021〕59号）。</t>
  </si>
  <si>
    <t>州农业机械事务中心</t>
  </si>
  <si>
    <t>农机推广</t>
  </si>
  <si>
    <t>州农机〔2021〕8号《关于请求解决农业机械化发展联合调研组调研经费缺口的请示》。</t>
  </si>
  <si>
    <t>州烟办</t>
  </si>
  <si>
    <t>烟叶生产工作经费</t>
  </si>
  <si>
    <t>州人民政府常务会议纪要2020年第68次（03），关于请求增加州烟办工作经费的报告。</t>
  </si>
  <si>
    <t>柑橘砂皮病防控专项经费</t>
  </si>
  <si>
    <t>局草地贪夜蛾、水稻象甲防控经费</t>
  </si>
  <si>
    <t>全州牛结性皮肤病防控经费</t>
  </si>
  <si>
    <t>州畜牧水产中心</t>
  </si>
  <si>
    <t>畜禽水产品质量安全监测经费</t>
  </si>
  <si>
    <t>2021年兽医实验室运转经费</t>
  </si>
  <si>
    <t>湘西州农村建房和民宿建筑设计标准图集编制</t>
  </si>
  <si>
    <t>1.中共湘西州委实施乡村振兴战略领导小组关于印发《湘西自治州乡村振兴“十项工程”实施方案（试行）》的通知（州乡振领发〔2021〕3号）；2.湖南省农村住房建设管理办法（湘建村函〔2020〕8号）。</t>
  </si>
  <si>
    <t>湘西自治州林业局</t>
  </si>
  <si>
    <t>林长制</t>
  </si>
  <si>
    <t>州常务会议纪要第88次（02）。</t>
  </si>
  <si>
    <t>州林业局</t>
  </si>
  <si>
    <t>国家森林城市建设巩固专项资金</t>
  </si>
  <si>
    <t>油茶产业专项资金</t>
  </si>
  <si>
    <t>禁食陆生野生动物人工繁殖主体退出奖励金</t>
  </si>
  <si>
    <t>永顺县</t>
  </si>
  <si>
    <t>小溪国家级自然保护区管理局相关工作经费</t>
  </si>
  <si>
    <t>州水利局</t>
  </si>
  <si>
    <t>质量监督检测经费</t>
  </si>
  <si>
    <t>湘水办函〔2021〕107号。</t>
  </si>
  <si>
    <t>州库区移民事务中心</t>
  </si>
  <si>
    <t>项目实施管理经费</t>
  </si>
  <si>
    <t>州人民政府常务会议纪要第20次（06）。</t>
  </si>
  <si>
    <t>州移〔2021〕5号。</t>
  </si>
  <si>
    <t>水资源管理工作经费</t>
  </si>
  <si>
    <t>2021年水利防汛物资采购</t>
  </si>
  <si>
    <t>州水文局</t>
  </si>
  <si>
    <t>汛前准备工作缺口资金</t>
  </si>
  <si>
    <t>州驻村工作管理办公室</t>
  </si>
  <si>
    <t>州委常委会会议纪要（〔2021〕第22次，议题之八）。</t>
  </si>
  <si>
    <t>乡村振兴防返贫基金</t>
  </si>
  <si>
    <t>乡村振兴示范建设</t>
  </si>
  <si>
    <t>农业保险配套资金</t>
  </si>
  <si>
    <t>因上级农险政策调整等支出缺口财政补差。</t>
  </si>
  <si>
    <t>野生动物致害保险配套资金</t>
  </si>
  <si>
    <t>州财金〔2021〕4号文及州级领导批示。</t>
  </si>
  <si>
    <t>铁路沿线安全环境整治工作经费</t>
  </si>
  <si>
    <t>州人民政府常务会议纪要第87次（03）会议议定事项中“二、同意解决铁路沿线安全环境整治有关工作经费154.5万元，由州财政局负责安排到位”。</t>
  </si>
  <si>
    <t>州交通运输局</t>
  </si>
  <si>
    <t>12328工作经费</t>
  </si>
  <si>
    <t>交办运〔2014〕197号、国办法〔2020〕53号、交办运〔2021〕37号及“娄底、湘西、常德12328电话工作问题及整改要求”。</t>
  </si>
  <si>
    <t>州水运事务中心</t>
  </si>
  <si>
    <t>海事管理-视频监控租赁</t>
  </si>
  <si>
    <t>州交通运输综合行政执法局</t>
  </si>
  <si>
    <t>执法服装费</t>
  </si>
  <si>
    <t>《综合行政执法制式服装和标志管理办法》（财行〔2020〕299号）、《综合行政执法制式服装和标志预算定额标准》。</t>
  </si>
  <si>
    <t>新成立单位办公桌椅、办公设备、执法设备购置经费</t>
  </si>
  <si>
    <t>《关于划转高速公路路政执法车辆编制的批复》（湘管资函〔2021〕57号）、《关于核定高速公路路政执法车辆编制的复函》（州管函〔2021〕111号）   。</t>
  </si>
  <si>
    <t>214</t>
  </si>
  <si>
    <t>州交通运输综合行政执法局开办费用（含购置工具用车资金）</t>
  </si>
  <si>
    <t>州邮政事权下放</t>
  </si>
  <si>
    <t>215</t>
  </si>
  <si>
    <t xml:space="preserve">企业改制遗留问题经费缺口                </t>
  </si>
  <si>
    <t>州中小微企业服务中心</t>
  </si>
  <si>
    <t>企业转贷应急金</t>
  </si>
  <si>
    <t>216</t>
  </si>
  <si>
    <t>农产品销售奖补资金</t>
  </si>
  <si>
    <t>湘西自治州人民政府办公室关于切实做好全州特色农产品销售工作的通知(州政办函﹝2021﹞75号)。</t>
  </si>
  <si>
    <t>湘西州自然资源和规划局</t>
  </si>
  <si>
    <t>湘西州废弃矿区废弃砂石场废弃作业区综合整治和生态修复工作验收经费</t>
  </si>
  <si>
    <t>州领导批示《州自然资源和规划局关于申请全州“三废”综合整治和生态修复验收工作经费的请示》。</t>
  </si>
  <si>
    <t>“多测合一”技术规程修编</t>
  </si>
  <si>
    <t>州领导批示《关于请求解决“多测合一”改革技术规程编制经费的请示。</t>
  </si>
  <si>
    <t>湘西州地理信息动态更新系统</t>
  </si>
  <si>
    <t>湘自然资发〔2020〕24号《关于湖南省工程建设项目“多测合一”改革的实施意见》。</t>
  </si>
  <si>
    <t>全省测绘行业技能大赛</t>
  </si>
  <si>
    <t>省技能大赛文件。</t>
  </si>
  <si>
    <t>州国土空间规划委员会工作经费</t>
  </si>
  <si>
    <t>州领导批示《关于将州国土空间规划委员会工作经费纳入财政预算的请示》。</t>
  </si>
  <si>
    <t>州自然资源和规划局</t>
  </si>
  <si>
    <t>退付湘西自治州喜丰磷化有限公司洗溪矿区磷矿二工区采矿权价款</t>
  </si>
  <si>
    <t>州气象局</t>
  </si>
  <si>
    <t>新一代天气雷达运行经费</t>
  </si>
  <si>
    <t>湖南卫视宣传全州旅游品牌建设资金</t>
  </si>
  <si>
    <t>州气象局
州生态环境局</t>
  </si>
  <si>
    <t>“湘西州环境空气质量预报预警系统”建设经费</t>
  </si>
  <si>
    <t>州级储备粮风险基金</t>
  </si>
  <si>
    <t>《湘西自治州州级储备粮管理办法》送审稿。</t>
  </si>
  <si>
    <t>州应急管理局</t>
  </si>
  <si>
    <t>湘西州第一次全国自然灾害综合风险普查</t>
  </si>
  <si>
    <t>州政办发〔2020〕43号、州人民政府第87次常务会议纪要。</t>
  </si>
  <si>
    <t>消防和森林防火应急救援装备购置费</t>
  </si>
  <si>
    <t>州委第11次常务会议纪要、州人民政府第77次常务会议。</t>
  </si>
  <si>
    <t>安防工程安全生产及应急救援专项资金追加</t>
  </si>
  <si>
    <t>州政发〔2020〕6号、州财企〔2021〕9号。</t>
  </si>
  <si>
    <t>224</t>
  </si>
  <si>
    <t>州消防救援支队</t>
  </si>
  <si>
    <t>偿还装备欠款</t>
  </si>
  <si>
    <t>州政府常务会议纪要2018年第30次（10）号。</t>
  </si>
  <si>
    <t>预备费</t>
  </si>
  <si>
    <t>公务用车运行维护及购置费</t>
  </si>
  <si>
    <t>州直部分单位职能调整、车辆老火，已过使用期限，存在安全隐患。</t>
  </si>
  <si>
    <t>政府购买服务</t>
  </si>
  <si>
    <t>修缮费</t>
  </si>
  <si>
    <t>州委、政府政策兑现</t>
  </si>
  <si>
    <t>其中主要包括湘西财信政策兑现、农村特困人员取暖、矮寨及十八洞创建5A景区等。</t>
  </si>
  <si>
    <t>工资预留</t>
  </si>
  <si>
    <t>交通专项</t>
  </si>
  <si>
    <t>五个文明绩效考核提标扩面等奖励资金缺口</t>
  </si>
  <si>
    <t>2020年抗疫特别国债第二批资金</t>
  </si>
  <si>
    <t>附件3</t>
  </si>
  <si>
    <t>2021年州本级非税收入调整明细表（草案）</t>
  </si>
  <si>
    <t>科目名称（项目）</t>
  </si>
  <si>
    <t>合计</t>
  </si>
  <si>
    <t>一般公共服务支出</t>
  </si>
  <si>
    <t>州政府驻北京办事处</t>
  </si>
  <si>
    <t>购房尾款</t>
  </si>
  <si>
    <t>非税收入弥补经费不足</t>
  </si>
  <si>
    <t>国防支出</t>
  </si>
  <si>
    <t>州住建局（人防办）防空地下室易地建设费</t>
  </si>
  <si>
    <t>防空地下室易地建设费</t>
  </si>
  <si>
    <t>公共安全</t>
  </si>
  <si>
    <t>吉首监狱非税收入增加</t>
  </si>
  <si>
    <t>教育</t>
  </si>
  <si>
    <t>州幼儿园公办幼儿园保育费</t>
  </si>
  <si>
    <t>公办幼儿园保育费</t>
  </si>
  <si>
    <t>科学技术支出</t>
  </si>
  <si>
    <t>文化旅游体育与传媒支出</t>
  </si>
  <si>
    <t>社会保障与就业</t>
  </si>
  <si>
    <t>州慈爱园捐赠收入</t>
  </si>
  <si>
    <t>非税收入减少调减支出</t>
  </si>
  <si>
    <t>医疗卫生</t>
  </si>
  <si>
    <t>州卫健委非税收入增加</t>
  </si>
  <si>
    <t>城乡社区支出</t>
  </si>
  <si>
    <t>州住建局（人防办）考试考务费</t>
  </si>
  <si>
    <t>农林水事务</t>
  </si>
  <si>
    <t>州森林资源监测中心非税收入增加</t>
  </si>
  <si>
    <t>非税弥补经费不足</t>
  </si>
  <si>
    <t>自然资源海洋气象</t>
  </si>
  <si>
    <t>州自然资源和规划局非税收入增加</t>
  </si>
  <si>
    <t>住房保障支出</t>
  </si>
  <si>
    <t>州财政事务中心非税收入增加</t>
  </si>
  <si>
    <t>灾害防治及应急管理</t>
  </si>
  <si>
    <t>州粮食质量监测中心非税收入增加</t>
  </si>
  <si>
    <t>附件4</t>
  </si>
  <si>
    <t>2021年州本级基金预算收支调整表（草案）</t>
  </si>
  <si>
    <r>
      <rPr>
        <sz val="10"/>
        <rFont val="宋体"/>
        <family val="0"/>
      </rPr>
      <t>单位：万元</t>
    </r>
  </si>
  <si>
    <t>与年初
预算增减</t>
  </si>
  <si>
    <t>非税收入</t>
  </si>
  <si>
    <t>城市基础设施配套费收入</t>
  </si>
  <si>
    <t>国有土地使用权出让收入安排的支出</t>
  </si>
  <si>
    <t>美丽湘西建设综合专项经费</t>
  </si>
  <si>
    <t>城市基础设施配套费安排的支出</t>
  </si>
  <si>
    <t>州本级项目建设（农民工工资支出）</t>
  </si>
  <si>
    <t>州美丽办工作经费</t>
  </si>
  <si>
    <t>城市消防设施外国政府贷款贴息</t>
  </si>
  <si>
    <t>亚行支持湘西州乡村振兴与特色产业发展示范项目可行性研究报告编制费用</t>
  </si>
  <si>
    <t>消防生活补贴</t>
  </si>
  <si>
    <t>吉首市公共汽车补贴</t>
  </si>
  <si>
    <t>其他城市基础设施配套费安排的支出</t>
  </si>
  <si>
    <t>债务付息支出</t>
  </si>
  <si>
    <t>基金收入小计</t>
  </si>
  <si>
    <t>基金支出小计</t>
  </si>
  <si>
    <t>政府性基金转移收入</t>
  </si>
  <si>
    <t>政府性基金转移支付</t>
  </si>
  <si>
    <t>调出资金</t>
  </si>
  <si>
    <t>地方政府专项债务转贷收入</t>
  </si>
  <si>
    <t>地方政府专项债务还本支出</t>
  </si>
  <si>
    <t>附件5</t>
  </si>
  <si>
    <t>2021年州本级国有资本经营预算调整收支表（草案）</t>
  </si>
  <si>
    <t>一、非税收入</t>
  </si>
  <si>
    <t>一、社会保障和就业支出</t>
  </si>
  <si>
    <t>1、利润收入</t>
  </si>
  <si>
    <t>二、国有资本经营预算支出</t>
  </si>
  <si>
    <t>2、股利、股息收入</t>
  </si>
  <si>
    <t>1、国有企业审计经费</t>
  </si>
  <si>
    <t>3、产权转让收入</t>
  </si>
  <si>
    <t>2、州盐业公司食盐储备专项补助资金</t>
  </si>
  <si>
    <t>4、清算收入</t>
  </si>
  <si>
    <t>3、与央企、省企对接经费</t>
  </si>
  <si>
    <t>5、其他国有资本经营预算收入</t>
  </si>
  <si>
    <t>4、企业监管经费</t>
  </si>
  <si>
    <t>二、转移性收入</t>
  </si>
  <si>
    <t>5、国有企业解困资金</t>
  </si>
  <si>
    <t>国有资本经营预算转移支付收入</t>
  </si>
  <si>
    <t>6、国有企业财务信息费用</t>
  </si>
  <si>
    <t>7、国有企业安全生产专项经费</t>
  </si>
  <si>
    <t>8、机场建设期管理费用</t>
  </si>
  <si>
    <t>9、机场建设过渡期专项经费</t>
  </si>
  <si>
    <t>10、州属国有企业考核奖励</t>
  </si>
  <si>
    <t>三、转移性支出</t>
  </si>
  <si>
    <t xml:space="preserve">    调出资金</t>
  </si>
  <si>
    <t>本年收入合计</t>
  </si>
  <si>
    <t>本年支出合计</t>
  </si>
  <si>
    <t>上年结转</t>
  </si>
  <si>
    <t>结转下年</t>
  </si>
  <si>
    <t>注：以上科目以政府收支分类国有资本经营预算收支分类科目为准。</t>
  </si>
  <si>
    <t>附件6</t>
  </si>
  <si>
    <t>2021年湘西高新区一般公共财政预算收支调整表（草案）</t>
  </si>
  <si>
    <t>投资方向调节税</t>
  </si>
  <si>
    <t>十、卫生健康支出</t>
  </si>
  <si>
    <t>十一、节能环保支出</t>
  </si>
  <si>
    <t>十二、城乡社区支出</t>
  </si>
  <si>
    <t>十三、农林水支出</t>
  </si>
  <si>
    <t>十四、交通运输支出</t>
  </si>
  <si>
    <t>环境保护税</t>
  </si>
  <si>
    <t>十五、资源勘探工业信息等支出</t>
  </si>
  <si>
    <t>二十、自然资源海洋气象等支出</t>
  </si>
  <si>
    <t>二十一、住房保障支出</t>
  </si>
  <si>
    <t>二十二、灾害防治及应急管理支出</t>
  </si>
  <si>
    <t>二十七、预备费</t>
  </si>
  <si>
    <t>二十八、其他支出</t>
  </si>
  <si>
    <t>二十九、债务还本</t>
  </si>
  <si>
    <t>三十、债务付息支出</t>
  </si>
  <si>
    <t>公共预算收入小计</t>
  </si>
  <si>
    <t>公共预算支出小计</t>
  </si>
  <si>
    <t xml:space="preserve">  返还性收入</t>
  </si>
  <si>
    <t>返还性支出</t>
  </si>
  <si>
    <t xml:space="preserve">    增值税和消费税返还性收入</t>
  </si>
  <si>
    <t>上解上级支出</t>
  </si>
  <si>
    <t xml:space="preserve">    增值税基数返还</t>
  </si>
  <si>
    <t>体制上解支出</t>
  </si>
  <si>
    <t xml:space="preserve">    其他税收返还收入</t>
  </si>
  <si>
    <t>出口退税专项上解支出</t>
  </si>
  <si>
    <t xml:space="preserve">  一般性转移支付收入</t>
  </si>
  <si>
    <t>专项上解支出</t>
  </si>
  <si>
    <t xml:space="preserve">    均衡性转移支付补助收入</t>
  </si>
  <si>
    <t xml:space="preserve">    调整工资转移支付补助收入</t>
  </si>
  <si>
    <t xml:space="preserve">    民族地区转移支付补助金收入</t>
  </si>
  <si>
    <t xml:space="preserve">    结算补助收入</t>
  </si>
  <si>
    <t>地方债券还本支出</t>
  </si>
  <si>
    <t>转贷财政部代理发行地方债券</t>
  </si>
  <si>
    <t>调入预算稳定调节基金资金</t>
  </si>
  <si>
    <t xml:space="preserve">     </t>
  </si>
  <si>
    <t>附件7</t>
  </si>
  <si>
    <t>2021年湘西高新区一般公共预算调整项目明细表（草案）</t>
  </si>
  <si>
    <t>科目名称</t>
  </si>
  <si>
    <t>合  计</t>
  </si>
  <si>
    <t>人员工资（年初预留）</t>
  </si>
  <si>
    <t>行政审批局日常公用</t>
  </si>
  <si>
    <t>吉凤街道-日常工作运转经费</t>
  </si>
  <si>
    <t>行政审批局-政务大厅建设</t>
  </si>
  <si>
    <t>机关事务经费</t>
  </si>
  <si>
    <t>吉凤街道-特殊困难群体兜底救助</t>
  </si>
  <si>
    <t>食堂运营经费</t>
  </si>
  <si>
    <t>国库集中支付软件、耗材</t>
  </si>
  <si>
    <t>财政投资评审</t>
  </si>
  <si>
    <t>绩效评价</t>
  </si>
  <si>
    <t>税收征管经费</t>
  </si>
  <si>
    <t>23</t>
  </si>
  <si>
    <t>民族宗教经费</t>
  </si>
  <si>
    <t>妇联-执委妈妈看护队</t>
  </si>
  <si>
    <t>妇女儿童之家建设费</t>
  </si>
  <si>
    <t>共青团活动经费</t>
  </si>
  <si>
    <t>工会活动经费</t>
  </si>
  <si>
    <t>31</t>
  </si>
  <si>
    <t>会议费</t>
  </si>
  <si>
    <t>32</t>
  </si>
  <si>
    <t>组织部-党建、组织、人事编制、武装等经费</t>
  </si>
  <si>
    <t>33</t>
  </si>
  <si>
    <t xml:space="preserve">   办公室-宣传经费</t>
  </si>
  <si>
    <t xml:space="preserve">   政法部-信访维稳</t>
  </si>
  <si>
    <t>38</t>
  </si>
  <si>
    <t xml:space="preserve">   执法车辆开支</t>
  </si>
  <si>
    <t>公共安全支出</t>
  </si>
  <si>
    <t>公安分局-办案费及特情费</t>
  </si>
  <si>
    <t>教育支出</t>
  </si>
  <si>
    <t>文教卫体局-湾溪小学教师购买服务费用</t>
  </si>
  <si>
    <t>人才强区储备金</t>
  </si>
  <si>
    <t>206</t>
  </si>
  <si>
    <t>科经局-创国家级高新区经费</t>
  </si>
  <si>
    <t>预算股-地方政府债务风险基金</t>
  </si>
  <si>
    <t>智慧园区建设</t>
  </si>
  <si>
    <t>飞地经济租金（2021.7.1-2022.6.30）</t>
  </si>
  <si>
    <t>财政资金科技支出</t>
  </si>
  <si>
    <t>优惠政策兑现</t>
  </si>
  <si>
    <t>207</t>
  </si>
  <si>
    <t>文化体育与传媒支出</t>
  </si>
  <si>
    <t>预算股-公共基础设施建设（政府支出责任）</t>
  </si>
  <si>
    <t>文化宣传及群众文体活动</t>
  </si>
  <si>
    <t>社会保障和就业支出</t>
  </si>
  <si>
    <t>社会事务局-孤儿助学</t>
  </si>
  <si>
    <t>美丽湘西及安置区建设经费</t>
  </si>
  <si>
    <t>社会事务局-残保金</t>
  </si>
  <si>
    <t>卫生健康指出</t>
  </si>
  <si>
    <t>吉凤街道-疫情防控费</t>
  </si>
  <si>
    <t>吉凤卫生服务中心-疫情防控</t>
  </si>
  <si>
    <t>药品设备及办公耗材</t>
  </si>
  <si>
    <t>节能环保支出</t>
  </si>
  <si>
    <t>园林绿化建设及提质、养护经费</t>
  </si>
  <si>
    <t>事业中心-环境卫生市场化营运经费</t>
  </si>
  <si>
    <t>吉凤街道-征拆遗留问题经费</t>
  </si>
  <si>
    <t>征拆办-征拆协调经费</t>
  </si>
  <si>
    <t>区外基础设施改造</t>
  </si>
  <si>
    <t>施工图审查费</t>
  </si>
  <si>
    <t>城市配套建设经费</t>
  </si>
  <si>
    <t>社会事务局-创新创业大厦装修</t>
  </si>
  <si>
    <t>城市公共照明电费及电力设施建设经费</t>
  </si>
  <si>
    <t>市政公共设施维护经费</t>
  </si>
  <si>
    <t>环境卫生秩序整治费</t>
  </si>
  <si>
    <t>农林水支出</t>
  </si>
  <si>
    <t>农村局-乡村振兴</t>
  </si>
  <si>
    <t>林业工作</t>
  </si>
  <si>
    <t>水利工作</t>
  </si>
  <si>
    <t>精准扶贫</t>
  </si>
  <si>
    <t>资源勘探信息等支出</t>
  </si>
  <si>
    <t>项目可研和评估验收费用</t>
  </si>
  <si>
    <t>220</t>
  </si>
  <si>
    <t>国土海洋气象等支出</t>
  </si>
  <si>
    <t>规划编制、测绘及园区集约节约评价</t>
  </si>
  <si>
    <t>国土分局-地质安全隐患勘查设计</t>
  </si>
  <si>
    <t>12</t>
  </si>
  <si>
    <t>土地储备</t>
  </si>
  <si>
    <t>灾害防治及应急管理支出</t>
  </si>
  <si>
    <t>应急管理局-湘西高新区第一次全国自然灾害综合风险普查</t>
  </si>
  <si>
    <t>应急管理局-湘西高新区突发事件应急预案体系编制项目（1+9）预案编制</t>
  </si>
  <si>
    <t>企业隐患排查，消防宣传教育培训，消防安全标准化建设</t>
  </si>
  <si>
    <t>应急管理局-社区公共消防设施安装</t>
  </si>
  <si>
    <t>227</t>
  </si>
  <si>
    <t>229</t>
  </si>
  <si>
    <t>其他支出</t>
  </si>
  <si>
    <t>年初预留（项目支出）</t>
  </si>
  <si>
    <t>预算股-地方政府性债务付息支出</t>
  </si>
  <si>
    <t>附件8</t>
  </si>
  <si>
    <t>2021年湘西高新区政府性基金预算收支调整表（草案）</t>
  </si>
  <si>
    <t>地方教育附加收入</t>
  </si>
  <si>
    <t>地方教育费附加安排的支出</t>
  </si>
  <si>
    <t>城乡社区事务</t>
  </si>
  <si>
    <t xml:space="preserve">    计提廉租房资金</t>
  </si>
  <si>
    <t xml:space="preserve"> 政府住房基金支出</t>
  </si>
  <si>
    <t xml:space="preserve">    公共租赁住房租金收入</t>
  </si>
  <si>
    <t xml:space="preserve">        公共租赁住房支出</t>
  </si>
  <si>
    <t xml:space="preserve">    其他政府住房基金收入</t>
  </si>
  <si>
    <t xml:space="preserve">        其他政府性基金支出</t>
  </si>
  <si>
    <t>散装水泥专项资金收入</t>
  </si>
  <si>
    <t>国有土地使用权出让支出</t>
  </si>
  <si>
    <t>新型墙体材料专项基金收入</t>
  </si>
  <si>
    <t xml:space="preserve">        征地拆迁</t>
  </si>
  <si>
    <t>地方水利建设基金收入</t>
  </si>
  <si>
    <t xml:space="preserve">        土地开发支出</t>
  </si>
  <si>
    <t xml:space="preserve">   地方水利建设基金划转收入</t>
  </si>
  <si>
    <t xml:space="preserve">        城市建设支出</t>
  </si>
  <si>
    <t xml:space="preserve">   地方其他水利建设基金</t>
  </si>
  <si>
    <t xml:space="preserve">        农村基础设施建设支出</t>
  </si>
  <si>
    <t>城市公用事业附加收入</t>
  </si>
  <si>
    <t xml:space="preserve">        补助被征地农民支出</t>
  </si>
  <si>
    <t>国有土地收益基金收入</t>
  </si>
  <si>
    <t xml:space="preserve">       土地出让业务支出</t>
  </si>
  <si>
    <t>农业土地开发资金收入</t>
  </si>
  <si>
    <t xml:space="preserve">        教育资金支出</t>
  </si>
  <si>
    <t>国有土地使用权出入收入</t>
  </si>
  <si>
    <t xml:space="preserve">        廉租房支出</t>
  </si>
  <si>
    <t xml:space="preserve">    土地出让总价款</t>
  </si>
  <si>
    <t xml:space="preserve">        农田水利建设基金支出</t>
  </si>
  <si>
    <t xml:space="preserve">    划拨土地收入</t>
  </si>
  <si>
    <t>其他国有土地使用权出让收入安排的支出</t>
  </si>
  <si>
    <t xml:space="preserve">    其他土地出让收入</t>
  </si>
  <si>
    <t xml:space="preserve">  国有土地收益金支出</t>
  </si>
  <si>
    <t xml:space="preserve">  农业土地开发资金支出</t>
  </si>
  <si>
    <t>物价调节基金</t>
  </si>
  <si>
    <t xml:space="preserve">  城市基础设施配套费安排的支出</t>
  </si>
  <si>
    <t>基金收入合计</t>
  </si>
  <si>
    <t xml:space="preserve">  城市公用事业附加安排的支出</t>
  </si>
  <si>
    <t xml:space="preserve">    水利</t>
  </si>
  <si>
    <t xml:space="preserve">        地方水利建设支出</t>
  </si>
  <si>
    <t>资源勘探电力信息等事务</t>
  </si>
  <si>
    <t xml:space="preserve">    制造业</t>
  </si>
  <si>
    <t xml:space="preserve">        散装水泥专项资金支出</t>
  </si>
  <si>
    <t xml:space="preserve">    建筑业</t>
  </si>
  <si>
    <t xml:space="preserve">        新型墙体材料专项基金支出</t>
  </si>
  <si>
    <t xml:space="preserve">    其他地方自行试点项目收益专项债券收入安排的支出</t>
  </si>
  <si>
    <t>基金支出合计</t>
  </si>
  <si>
    <t>附件9</t>
  </si>
  <si>
    <t>2021年湘西高新区政府性基金预算项目调整明细表（草案）</t>
  </si>
  <si>
    <t xml:space="preserve">  国有土地使用权出让收入及对应专项债务收入安排的支出</t>
  </si>
  <si>
    <t xml:space="preserve"> 城市建设支出</t>
  </si>
  <si>
    <t xml:space="preserve">    美丽湘西及安置区建设经费</t>
  </si>
  <si>
    <t xml:space="preserve">    优惠政策兑现</t>
  </si>
  <si>
    <t xml:space="preserve">    地方政府风险基金</t>
  </si>
  <si>
    <t xml:space="preserve">    公共基础设施建设（政府支出责任）</t>
  </si>
  <si>
    <t>国有土地收益基金安排的支出</t>
  </si>
  <si>
    <t>土地开发</t>
  </si>
  <si>
    <t xml:space="preserve"> 土地储备</t>
  </si>
  <si>
    <t xml:space="preserve">  城市基础设施配套费及对应专项债务收入安排的支出</t>
  </si>
  <si>
    <t xml:space="preserve"> 城市公共设施</t>
  </si>
  <si>
    <t xml:space="preserve"> 城市配套建设经费</t>
  </si>
  <si>
    <t xml:space="preserve">  债务付息支出</t>
  </si>
  <si>
    <t xml:space="preserve">   地方政府专项债务付息支出</t>
  </si>
  <si>
    <t xml:space="preserve">   地方政府性债务付息支出</t>
  </si>
  <si>
    <t>湘政办函〔2011〕17号、湖南省交通厅办函〔2019〕127号。明确保障建设经费。“重点水域的视频监控系统租赁使用费用，由财政全额负担，其中，省财政补贴50%，其余50%按现行水上安全管理事权划分，由相关市州、县市区财政负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</si>
</sst>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0_);[Red]\(0.00\)"/>
  </numFmts>
  <fonts count="53">
    <font>
      <sz val="12"/>
      <name val="宋体"/>
      <family val="0"/>
    </font>
    <font>
      <sz val="11"/>
      <color indexed="8"/>
      <name val="宋体"/>
      <family val="0"/>
    </font>
    <font>
      <sz val="10"/>
      <name val="宋体"/>
      <family val="0"/>
    </font>
    <font>
      <sz val="10"/>
      <name val="黑体"/>
      <family val="3"/>
    </font>
    <font>
      <b/>
      <sz val="10"/>
      <name val="宋体"/>
      <family val="0"/>
    </font>
    <font>
      <sz val="14"/>
      <name val="黑体"/>
      <family val="3"/>
    </font>
    <font>
      <sz val="18"/>
      <name val="方正小标宋简体"/>
      <family val="4"/>
    </font>
    <font>
      <b/>
      <sz val="10"/>
      <color indexed="8"/>
      <name val="宋体"/>
      <family val="0"/>
    </font>
    <font>
      <b/>
      <sz val="10"/>
      <name val="Times New Roman"/>
      <family val="1"/>
    </font>
    <font>
      <sz val="10"/>
      <name val="Times New Roman"/>
      <family val="1"/>
    </font>
    <font>
      <sz val="9"/>
      <name val="宋体"/>
      <family val="0"/>
    </font>
    <font>
      <b/>
      <sz val="12"/>
      <name val="宋体"/>
      <family val="0"/>
    </font>
    <font>
      <sz val="10"/>
      <color indexed="8"/>
      <name val="仿宋_GB2312"/>
      <family val="3"/>
    </font>
    <font>
      <b/>
      <sz val="10"/>
      <color indexed="8"/>
      <name val="仿宋_GB2312"/>
      <family val="3"/>
    </font>
    <font>
      <sz val="10"/>
      <color indexed="8"/>
      <name val="宋体"/>
      <family val="0"/>
    </font>
    <font>
      <sz val="12"/>
      <name val="Times New Roman"/>
      <family val="1"/>
    </font>
    <font>
      <sz val="14"/>
      <color indexed="8"/>
      <name val="黑体"/>
      <family val="3"/>
    </font>
    <font>
      <sz val="12"/>
      <color indexed="8"/>
      <name val="Times New Roman"/>
      <family val="1"/>
    </font>
    <font>
      <sz val="18"/>
      <color indexed="8"/>
      <name val="方正小标宋简体"/>
      <family val="4"/>
    </font>
    <font>
      <sz val="10"/>
      <color indexed="8"/>
      <name val="黑体"/>
      <family val="3"/>
    </font>
    <font>
      <sz val="10"/>
      <color indexed="8"/>
      <name val="Times New Roman"/>
      <family val="1"/>
    </font>
    <font>
      <b/>
      <sz val="10"/>
      <color indexed="8"/>
      <name val="黑体"/>
      <family val="3"/>
    </font>
    <font>
      <b/>
      <sz val="10"/>
      <color indexed="8"/>
      <name val="Times New Roman"/>
      <family val="1"/>
    </font>
    <font>
      <sz val="12"/>
      <color indexed="8"/>
      <name val="宋体"/>
      <family val="0"/>
    </font>
    <font>
      <b/>
      <sz val="11"/>
      <color indexed="8"/>
      <name val="宋体"/>
      <family val="0"/>
    </font>
    <font>
      <b/>
      <sz val="12"/>
      <name val="Times New Roman"/>
      <family val="1"/>
    </font>
    <font>
      <sz val="11"/>
      <name val="Times New Roman"/>
      <family val="1"/>
    </font>
    <font>
      <sz val="16"/>
      <name val="黑体"/>
      <family val="3"/>
    </font>
    <font>
      <sz val="12"/>
      <name val="黑体"/>
      <family val="3"/>
    </font>
    <font>
      <sz val="12"/>
      <color indexed="9"/>
      <name val="宋体"/>
      <family val="0"/>
    </font>
    <font>
      <b/>
      <sz val="15"/>
      <color indexed="56"/>
      <name val="宋体"/>
      <family val="0"/>
    </font>
    <font>
      <sz val="12"/>
      <color indexed="60"/>
      <name val="宋体"/>
      <family val="0"/>
    </font>
    <font>
      <sz val="12"/>
      <color indexed="52"/>
      <name val="宋体"/>
      <family val="0"/>
    </font>
    <font>
      <sz val="11"/>
      <color indexed="16"/>
      <name val="宋体"/>
      <family val="0"/>
    </font>
    <font>
      <b/>
      <sz val="11"/>
      <color indexed="56"/>
      <name val="宋体"/>
      <family val="0"/>
    </font>
    <font>
      <sz val="12"/>
      <color indexed="20"/>
      <name val="宋体"/>
      <family val="0"/>
    </font>
    <font>
      <u val="single"/>
      <sz val="11"/>
      <color indexed="20"/>
      <name val="宋体"/>
      <family val="0"/>
    </font>
    <font>
      <b/>
      <sz val="12"/>
      <color indexed="52"/>
      <name val="宋体"/>
      <family val="0"/>
    </font>
    <font>
      <b/>
      <sz val="18"/>
      <color indexed="56"/>
      <name val="宋体"/>
      <family val="0"/>
    </font>
    <font>
      <sz val="12"/>
      <color indexed="62"/>
      <name val="宋体"/>
      <family val="0"/>
    </font>
    <font>
      <sz val="11"/>
      <color indexed="17"/>
      <name val="宋体"/>
      <family val="0"/>
    </font>
    <font>
      <b/>
      <sz val="13"/>
      <color indexed="56"/>
      <name val="宋体"/>
      <family val="0"/>
    </font>
    <font>
      <b/>
      <sz val="12"/>
      <color indexed="8"/>
      <name val="宋体"/>
      <family val="0"/>
    </font>
    <font>
      <b/>
      <sz val="12"/>
      <color indexed="9"/>
      <name val="宋体"/>
      <family val="0"/>
    </font>
    <font>
      <i/>
      <sz val="12"/>
      <color indexed="23"/>
      <name val="宋体"/>
      <family val="0"/>
    </font>
    <font>
      <b/>
      <sz val="12"/>
      <color indexed="63"/>
      <name val="宋体"/>
      <family val="0"/>
    </font>
    <font>
      <sz val="12"/>
      <color indexed="10"/>
      <name val="宋体"/>
      <family val="0"/>
    </font>
    <font>
      <u val="single"/>
      <sz val="11"/>
      <color indexed="12"/>
      <name val="宋体"/>
      <family val="0"/>
    </font>
    <font>
      <sz val="12"/>
      <color indexed="17"/>
      <name val="宋体"/>
      <family val="0"/>
    </font>
    <font>
      <b/>
      <sz val="10"/>
      <name val="MS Sans Serif"/>
      <family val="2"/>
    </font>
    <font>
      <sz val="11"/>
      <color indexed="20"/>
      <name val="宋体"/>
      <family val="0"/>
    </font>
    <font>
      <sz val="8"/>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150">
    <xf numFmtId="0" fontId="0" fillId="0" borderId="0">
      <alignment vertical="center"/>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49" fillId="0" borderId="0" applyNumberFormat="0" applyFill="0" applyBorder="0" applyAlignment="0" applyProtection="0"/>
    <xf numFmtId="0" fontId="1" fillId="0" borderId="0">
      <alignment/>
      <protection/>
    </xf>
    <xf numFmtId="0" fontId="49"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0" fillId="0" borderId="1" applyNumberFormat="0" applyFill="0" applyAlignment="0" applyProtection="0"/>
    <xf numFmtId="0" fontId="30" fillId="0" borderId="1" applyNumberFormat="0" applyFill="0" applyAlignment="0" applyProtection="0"/>
    <xf numFmtId="0" fontId="41" fillId="0" borderId="2" applyNumberFormat="0" applyFill="0" applyAlignment="0" applyProtection="0"/>
    <xf numFmtId="0" fontId="41" fillId="0" borderId="2"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8" fillId="0" borderId="0" applyNumberForma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7" fillId="0" borderId="0" applyNumberFormat="0" applyFill="0" applyBorder="0" applyAlignment="0" applyProtection="0"/>
    <xf numFmtId="0" fontId="48" fillId="4" borderId="0" applyNumberFormat="0" applyBorder="0" applyAlignment="0" applyProtection="0"/>
    <xf numFmtId="0" fontId="48"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2" fillId="0" borderId="4" applyNumberFormat="0" applyFill="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37" fillId="16" borderId="5" applyNumberFormat="0" applyAlignment="0" applyProtection="0"/>
    <xf numFmtId="0" fontId="43" fillId="17" borderId="6" applyNumberFormat="0" applyAlignment="0" applyProtection="0"/>
    <xf numFmtId="0" fontId="43" fillId="17" borderId="6"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0" borderId="7" applyNumberFormat="0" applyFill="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5" fillId="16" borderId="8" applyNumberFormat="0" applyAlignment="0" applyProtection="0"/>
    <xf numFmtId="0" fontId="45" fillId="16" borderId="8" applyNumberFormat="0" applyAlignment="0" applyProtection="0"/>
    <xf numFmtId="0" fontId="39" fillId="7" borderId="5" applyNumberFormat="0" applyAlignment="0" applyProtection="0"/>
    <xf numFmtId="0" fontId="39" fillId="7" borderId="5" applyNumberFormat="0" applyAlignment="0" applyProtection="0"/>
    <xf numFmtId="0" fontId="3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57">
    <xf numFmtId="0" fontId="0" fillId="0" borderId="0" xfId="0" applyAlignment="1">
      <alignment/>
    </xf>
    <xf numFmtId="0" fontId="2" fillId="0" borderId="0" xfId="95" applyFont="1">
      <alignment/>
      <protection/>
    </xf>
    <xf numFmtId="0" fontId="3" fillId="0" borderId="0" xfId="95" applyFont="1">
      <alignment/>
      <protection/>
    </xf>
    <xf numFmtId="0" fontId="4" fillId="0" borderId="0" xfId="95" applyFont="1">
      <alignment/>
      <protection/>
    </xf>
    <xf numFmtId="0" fontId="0" fillId="0" borderId="0" xfId="95" applyFont="1">
      <alignment/>
      <protection/>
    </xf>
    <xf numFmtId="0" fontId="2" fillId="0" borderId="0" xfId="95" applyFont="1" applyAlignment="1">
      <alignment horizontal="left" wrapText="1"/>
      <protection/>
    </xf>
    <xf numFmtId="0" fontId="0" fillId="0" borderId="0" xfId="95" applyFont="1" applyFill="1">
      <alignment/>
      <protection/>
    </xf>
    <xf numFmtId="0" fontId="5" fillId="0" borderId="0" xfId="95" applyFont="1" applyAlignment="1">
      <alignment vertical="center"/>
      <protection/>
    </xf>
    <xf numFmtId="0" fontId="2" fillId="0" borderId="0" xfId="95" applyFont="1" applyAlignment="1">
      <alignment vertical="center"/>
      <protection/>
    </xf>
    <xf numFmtId="0" fontId="3" fillId="0" borderId="0" xfId="95" applyFont="1" applyAlignment="1">
      <alignment vertical="center"/>
      <protection/>
    </xf>
    <xf numFmtId="0" fontId="2" fillId="0" borderId="0" xfId="95" applyFont="1" applyAlignment="1">
      <alignment horizontal="left" vertical="center" wrapText="1"/>
      <protection/>
    </xf>
    <xf numFmtId="0" fontId="2" fillId="0" borderId="0" xfId="95" applyFont="1" applyFill="1" applyAlignment="1">
      <alignment vertical="center"/>
      <protection/>
    </xf>
    <xf numFmtId="0" fontId="2" fillId="0" borderId="0" xfId="95" applyFont="1" applyAlignment="1">
      <alignment horizontal="left" vertical="center"/>
      <protection/>
    </xf>
    <xf numFmtId="0" fontId="2" fillId="0" borderId="10" xfId="95" applyFont="1" applyBorder="1" applyAlignment="1">
      <alignment horizontal="center" vertical="center" wrapText="1"/>
      <protection/>
    </xf>
    <xf numFmtId="0" fontId="2" fillId="0" borderId="10" xfId="95" applyFont="1" applyFill="1" applyBorder="1" applyAlignment="1">
      <alignment horizontal="center" vertical="center"/>
      <protection/>
    </xf>
    <xf numFmtId="0" fontId="2" fillId="0" borderId="10" xfId="95" applyFont="1" applyBorder="1" applyAlignment="1">
      <alignment horizontal="center" vertical="center"/>
      <protection/>
    </xf>
    <xf numFmtId="0" fontId="3" fillId="0" borderId="10" xfId="95" applyFont="1" applyBorder="1" applyAlignment="1">
      <alignment horizontal="center" vertical="center"/>
      <protection/>
    </xf>
    <xf numFmtId="0" fontId="3" fillId="0" borderId="10" xfId="95" applyFont="1" applyBorder="1" applyAlignment="1">
      <alignment horizontal="center" vertical="center" wrapText="1"/>
      <protection/>
    </xf>
    <xf numFmtId="0" fontId="3" fillId="0" borderId="10" xfId="95" applyNumberFormat="1" applyFont="1" applyFill="1" applyBorder="1" applyAlignment="1">
      <alignment horizontal="center" vertical="center"/>
      <protection/>
    </xf>
    <xf numFmtId="0" fontId="3" fillId="0" borderId="10" xfId="95" applyFont="1" applyBorder="1" applyAlignment="1">
      <alignment vertical="center"/>
      <protection/>
    </xf>
    <xf numFmtId="49" fontId="4" fillId="0" borderId="10" xfId="95" applyNumberFormat="1" applyFont="1" applyFill="1" applyBorder="1" applyAlignment="1">
      <alignment horizontal="center" vertical="center" wrapText="1"/>
      <protection/>
    </xf>
    <xf numFmtId="0" fontId="7" fillId="0" borderId="10" xfId="95" applyFont="1" applyFill="1" applyBorder="1" applyAlignment="1">
      <alignment horizontal="left" vertical="center" wrapText="1"/>
      <protection/>
    </xf>
    <xf numFmtId="0" fontId="8" fillId="0" borderId="10" xfId="95" applyNumberFormat="1" applyFont="1" applyFill="1" applyBorder="1" applyAlignment="1">
      <alignment horizontal="center" vertical="center" wrapText="1"/>
      <protection/>
    </xf>
    <xf numFmtId="0" fontId="2" fillId="0" borderId="10" xfId="95" applyFont="1" applyFill="1" applyBorder="1" applyAlignment="1">
      <alignment/>
      <protection/>
    </xf>
    <xf numFmtId="0" fontId="4" fillId="0" borderId="10" xfId="95" applyFont="1" applyFill="1" applyBorder="1" applyAlignment="1">
      <alignment horizontal="left" vertical="center" wrapText="1" indent="1"/>
      <protection/>
    </xf>
    <xf numFmtId="0" fontId="4" fillId="0" borderId="10" xfId="95" applyFont="1" applyFill="1" applyBorder="1" applyAlignment="1">
      <alignment/>
      <protection/>
    </xf>
    <xf numFmtId="49" fontId="2" fillId="0" borderId="10" xfId="95" applyNumberFormat="1" applyFont="1" applyFill="1" applyBorder="1" applyAlignment="1">
      <alignment horizontal="center" vertical="center" wrapText="1"/>
      <protection/>
    </xf>
    <xf numFmtId="0" fontId="2" fillId="0" borderId="10" xfId="95" applyFont="1" applyFill="1" applyBorder="1" applyAlignment="1">
      <alignment vertical="center" wrapText="1"/>
      <protection/>
    </xf>
    <xf numFmtId="0" fontId="9" fillId="0" borderId="10" xfId="95" applyNumberFormat="1" applyFont="1" applyFill="1" applyBorder="1" applyAlignment="1">
      <alignment horizontal="center" vertical="center" wrapText="1"/>
      <protection/>
    </xf>
    <xf numFmtId="0" fontId="4" fillId="0" borderId="10" xfId="95" applyNumberFormat="1" applyFont="1" applyFill="1" applyBorder="1" applyAlignment="1">
      <alignment horizontal="center" vertical="center" wrapText="1"/>
      <protection/>
    </xf>
    <xf numFmtId="0" fontId="2" fillId="0" borderId="10" xfId="95" applyFont="1" applyBorder="1">
      <alignment/>
      <protection/>
    </xf>
    <xf numFmtId="0" fontId="2" fillId="0" borderId="10" xfId="95" applyFont="1" applyFill="1" applyBorder="1" applyAlignment="1">
      <alignment horizontal="left" vertical="center" wrapText="1" indent="1"/>
      <protection/>
    </xf>
    <xf numFmtId="0" fontId="4" fillId="0" borderId="10" xfId="95" applyFont="1" applyBorder="1" applyAlignment="1">
      <alignment horizontal="left" vertical="center" wrapText="1"/>
      <protection/>
    </xf>
    <xf numFmtId="0" fontId="10" fillId="0" borderId="0" xfId="95" applyFont="1">
      <alignment/>
      <protection/>
    </xf>
    <xf numFmtId="0" fontId="10" fillId="0" borderId="0" xfId="95" applyFont="1" applyAlignment="1">
      <alignment horizontal="center" vertical="center"/>
      <protection/>
    </xf>
    <xf numFmtId="0" fontId="5" fillId="0" borderId="0" xfId="95" applyFont="1">
      <alignment/>
      <protection/>
    </xf>
    <xf numFmtId="0" fontId="2" fillId="0" borderId="0" xfId="95" applyFont="1" applyAlignment="1">
      <alignment horizontal="center" vertical="center"/>
      <protection/>
    </xf>
    <xf numFmtId="0" fontId="10" fillId="0" borderId="10" xfId="95" applyFont="1" applyBorder="1">
      <alignment/>
      <protection/>
    </xf>
    <xf numFmtId="0" fontId="10" fillId="0" borderId="11" xfId="95" applyFont="1" applyBorder="1">
      <alignment/>
      <protection/>
    </xf>
    <xf numFmtId="0" fontId="3" fillId="0" borderId="10" xfId="92" applyFont="1" applyFill="1" applyBorder="1" applyAlignment="1">
      <alignment horizontal="center" vertical="center"/>
      <protection/>
    </xf>
    <xf numFmtId="0" fontId="3" fillId="0" borderId="10" xfId="92" applyFont="1" applyFill="1" applyBorder="1" applyAlignment="1">
      <alignment horizontal="center" vertical="center" wrapText="1"/>
      <protection/>
    </xf>
    <xf numFmtId="176" fontId="3" fillId="0" borderId="10" xfId="96" applyNumberFormat="1" applyFont="1" applyFill="1" applyBorder="1" applyAlignment="1">
      <alignment horizontal="center" vertical="center" wrapText="1"/>
      <protection/>
    </xf>
    <xf numFmtId="0" fontId="10" fillId="0" borderId="0" xfId="95" applyFont="1" applyFill="1" applyBorder="1">
      <alignment/>
      <protection/>
    </xf>
    <xf numFmtId="0" fontId="2" fillId="0" borderId="10" xfId="95" applyFont="1" applyBorder="1" applyAlignment="1">
      <alignment horizontal="left" vertical="center"/>
      <protection/>
    </xf>
    <xf numFmtId="0" fontId="2" fillId="0" borderId="10" xfId="95" applyFont="1" applyFill="1" applyBorder="1" applyAlignment="1">
      <alignment horizontal="center" vertical="center" wrapText="1"/>
      <protection/>
    </xf>
    <xf numFmtId="176" fontId="2" fillId="0" borderId="10" xfId="95" applyNumberFormat="1" applyFont="1" applyBorder="1" applyAlignment="1">
      <alignment vertical="center"/>
      <protection/>
    </xf>
    <xf numFmtId="0" fontId="2" fillId="0" borderId="10" xfId="95" applyFont="1" applyBorder="1" applyAlignment="1">
      <alignment horizontal="left" vertical="center" wrapText="1"/>
      <protection/>
    </xf>
    <xf numFmtId="0" fontId="10" fillId="0" borderId="10" xfId="95" applyFont="1" applyFill="1" applyBorder="1">
      <alignment/>
      <protection/>
    </xf>
    <xf numFmtId="0" fontId="2" fillId="0" borderId="10" xfId="95" applyFont="1" applyBorder="1" applyAlignment="1">
      <alignment vertical="center"/>
      <protection/>
    </xf>
    <xf numFmtId="0" fontId="10" fillId="0" borderId="11" xfId="95" applyFont="1" applyFill="1" applyBorder="1">
      <alignment/>
      <protection/>
    </xf>
    <xf numFmtId="0" fontId="10" fillId="0" borderId="12" xfId="95" applyFont="1" applyFill="1" applyBorder="1">
      <alignment/>
      <protection/>
    </xf>
    <xf numFmtId="0" fontId="10" fillId="0" borderId="10" xfId="95" applyFont="1" applyBorder="1" applyAlignment="1">
      <alignment vertical="center" wrapText="1"/>
      <protection/>
    </xf>
    <xf numFmtId="0" fontId="10" fillId="0" borderId="11" xfId="95" applyFont="1" applyBorder="1" applyAlignment="1">
      <alignment vertical="center" wrapText="1"/>
      <protection/>
    </xf>
    <xf numFmtId="0" fontId="2" fillId="0" borderId="0" xfId="95" applyFont="1" applyAlignment="1">
      <alignment vertical="center" wrapText="1"/>
      <protection/>
    </xf>
    <xf numFmtId="0" fontId="2" fillId="0" borderId="10" xfId="95" applyFont="1" applyBorder="1" applyAlignment="1">
      <alignment vertical="center" wrapText="1"/>
      <protection/>
    </xf>
    <xf numFmtId="0" fontId="2" fillId="0" borderId="10" xfId="95" applyFont="1" applyBorder="1" applyAlignment="1">
      <alignment horizontal="left" vertical="center" wrapText="1" indent="2"/>
      <protection/>
    </xf>
    <xf numFmtId="0" fontId="4" fillId="0" borderId="10" xfId="95" applyFont="1" applyBorder="1" applyAlignment="1">
      <alignment vertical="center"/>
      <protection/>
    </xf>
    <xf numFmtId="0" fontId="4" fillId="0" borderId="10" xfId="95" applyFont="1" applyBorder="1" applyAlignment="1">
      <alignment horizontal="center" vertical="center"/>
      <protection/>
    </xf>
    <xf numFmtId="0" fontId="4" fillId="0" borderId="10" xfId="95" applyFont="1" applyBorder="1" applyAlignment="1">
      <alignment vertical="center" wrapText="1"/>
      <protection/>
    </xf>
    <xf numFmtId="0" fontId="4" fillId="0" borderId="10" xfId="95" applyFont="1" applyFill="1" applyBorder="1" applyAlignment="1">
      <alignment horizontal="center" vertical="center"/>
      <protection/>
    </xf>
    <xf numFmtId="0" fontId="4" fillId="0" borderId="10" xfId="95" applyFont="1" applyBorder="1" applyAlignment="1">
      <alignment horizontal="left" vertical="center"/>
      <protection/>
    </xf>
    <xf numFmtId="0" fontId="2" fillId="0" borderId="0" xfId="95" applyFont="1" applyFill="1">
      <alignment/>
      <protection/>
    </xf>
    <xf numFmtId="0" fontId="11" fillId="0" borderId="0" xfId="95" applyFont="1">
      <alignment/>
      <protection/>
    </xf>
    <xf numFmtId="0" fontId="9" fillId="0" borderId="10" xfId="95" applyFont="1" applyBorder="1" applyAlignment="1">
      <alignment horizontal="center" vertical="center"/>
      <protection/>
    </xf>
    <xf numFmtId="0" fontId="9" fillId="0" borderId="10" xfId="95" applyNumberFormat="1" applyFont="1" applyFill="1" applyBorder="1" applyAlignment="1">
      <alignment horizontal="center" vertical="center"/>
      <protection/>
    </xf>
    <xf numFmtId="0" fontId="9" fillId="0" borderId="10" xfId="95" applyFont="1" applyBorder="1" applyAlignment="1">
      <alignment vertical="center"/>
      <protection/>
    </xf>
    <xf numFmtId="0" fontId="4" fillId="0" borderId="10" xfId="95" applyFont="1" applyFill="1" applyBorder="1" applyAlignment="1">
      <alignment horizontal="left" vertical="center" wrapText="1"/>
      <protection/>
    </xf>
    <xf numFmtId="0" fontId="2" fillId="0" borderId="10" xfId="95" applyFont="1" applyFill="1" applyBorder="1" applyAlignment="1">
      <alignment horizontal="left" vertical="center" wrapText="1"/>
      <protection/>
    </xf>
    <xf numFmtId="0" fontId="12" fillId="0" borderId="10" xfId="95" applyNumberFormat="1" applyFont="1" applyFill="1" applyBorder="1" applyAlignment="1">
      <alignment horizontal="center" vertical="center" wrapText="1"/>
      <protection/>
    </xf>
    <xf numFmtId="0" fontId="4" fillId="0" borderId="10" xfId="95" applyFont="1" applyFill="1" applyBorder="1" applyAlignment="1">
      <alignment vertical="center" wrapText="1"/>
      <protection/>
    </xf>
    <xf numFmtId="0" fontId="13" fillId="0" borderId="10" xfId="95" applyNumberFormat="1" applyFont="1" applyFill="1" applyBorder="1" applyAlignment="1">
      <alignment horizontal="center" vertical="center" wrapText="1"/>
      <protection/>
    </xf>
    <xf numFmtId="0" fontId="2" fillId="0" borderId="10" xfId="95" applyFont="1" applyFill="1" applyBorder="1">
      <alignment/>
      <protection/>
    </xf>
    <xf numFmtId="0" fontId="4" fillId="0" borderId="10" xfId="95" applyFont="1" applyBorder="1">
      <alignment/>
      <protection/>
    </xf>
    <xf numFmtId="0" fontId="10" fillId="0" borderId="0" xfId="95" applyFont="1" applyFill="1">
      <alignment/>
      <protection/>
    </xf>
    <xf numFmtId="0" fontId="2" fillId="0" borderId="0" xfId="95" applyFont="1" applyFill="1" applyAlignment="1">
      <alignment horizontal="center" vertical="center"/>
      <protection/>
    </xf>
    <xf numFmtId="177" fontId="2" fillId="0" borderId="10" xfId="96" applyNumberFormat="1" applyFont="1" applyFill="1" applyBorder="1" applyAlignment="1">
      <alignment horizontal="center" vertical="center" wrapText="1"/>
      <protection/>
    </xf>
    <xf numFmtId="176" fontId="2" fillId="0" borderId="10" xfId="95" applyNumberFormat="1" applyFont="1" applyFill="1" applyBorder="1" applyAlignment="1">
      <alignment horizontal="center" vertical="center"/>
      <protection/>
    </xf>
    <xf numFmtId="0" fontId="2" fillId="0" borderId="10" xfId="95" applyFont="1" applyFill="1" applyBorder="1" applyAlignment="1">
      <alignment horizontal="left" vertical="center"/>
      <protection/>
    </xf>
    <xf numFmtId="178" fontId="2" fillId="0" borderId="10" xfId="95" applyNumberFormat="1" applyFont="1" applyFill="1" applyBorder="1" applyAlignment="1">
      <alignment horizontal="center" vertical="center"/>
      <protection/>
    </xf>
    <xf numFmtId="0" fontId="2" fillId="0" borderId="10" xfId="95" applyNumberFormat="1" applyFont="1" applyFill="1" applyBorder="1" applyAlignment="1">
      <alignment horizontal="center" vertical="center"/>
      <protection/>
    </xf>
    <xf numFmtId="0" fontId="2" fillId="0" borderId="10" xfId="95" applyFont="1" applyBorder="1" applyAlignment="1">
      <alignment horizontal="left" vertical="center" indent="1"/>
      <protection/>
    </xf>
    <xf numFmtId="0" fontId="2" fillId="0" borderId="10" xfId="95" applyFont="1" applyFill="1" applyBorder="1" applyAlignment="1">
      <alignment horizontal="center"/>
      <protection/>
    </xf>
    <xf numFmtId="178" fontId="2" fillId="0" borderId="10" xfId="95" applyNumberFormat="1" applyFont="1" applyFill="1" applyBorder="1" applyAlignment="1">
      <alignment horizontal="center"/>
      <protection/>
    </xf>
    <xf numFmtId="0" fontId="14" fillId="0" borderId="10" xfId="95" applyFont="1" applyBorder="1" applyAlignment="1">
      <alignment horizontal="left" vertical="center" indent="1"/>
      <protection/>
    </xf>
    <xf numFmtId="176" fontId="4" fillId="0" borderId="10" xfId="95" applyNumberFormat="1" applyFont="1" applyFill="1" applyBorder="1" applyAlignment="1">
      <alignment horizontal="center" vertical="center"/>
      <protection/>
    </xf>
    <xf numFmtId="0" fontId="4" fillId="0" borderId="10" xfId="95" applyFont="1" applyFill="1" applyBorder="1" applyAlignment="1">
      <alignment horizontal="left" vertical="center"/>
      <protection/>
    </xf>
    <xf numFmtId="0" fontId="2" fillId="0" borderId="10" xfId="95" applyFont="1" applyFill="1" applyBorder="1" applyAlignment="1">
      <alignment vertical="center"/>
      <protection/>
    </xf>
    <xf numFmtId="0" fontId="2" fillId="0" borderId="10" xfId="95" applyFont="1" applyFill="1" applyBorder="1" applyAlignment="1">
      <alignment horizontal="left" vertical="center" indent="1"/>
      <protection/>
    </xf>
    <xf numFmtId="0" fontId="2" fillId="0" borderId="10" xfId="95" applyNumberFormat="1" applyFont="1" applyBorder="1" applyAlignment="1">
      <alignment horizontal="center" vertical="center"/>
      <protection/>
    </xf>
    <xf numFmtId="176" fontId="2" fillId="0" borderId="10" xfId="95" applyNumberFormat="1" applyFont="1" applyBorder="1" applyAlignment="1">
      <alignment horizontal="center" vertical="center"/>
      <protection/>
    </xf>
    <xf numFmtId="176" fontId="4" fillId="0" borderId="10" xfId="95" applyNumberFormat="1" applyFont="1" applyBorder="1" applyAlignment="1">
      <alignment horizontal="center" vertical="center"/>
      <protection/>
    </xf>
    <xf numFmtId="0" fontId="10" fillId="0" borderId="0" xfId="95" applyFont="1" applyBorder="1" applyAlignment="1">
      <alignment horizontal="left" vertical="center"/>
      <protection/>
    </xf>
    <xf numFmtId="176" fontId="10" fillId="0" borderId="0" xfId="95" applyNumberFormat="1" applyFont="1" applyBorder="1" applyAlignment="1">
      <alignment horizontal="center" vertical="center"/>
      <protection/>
    </xf>
    <xf numFmtId="176" fontId="10" fillId="0" borderId="0" xfId="95" applyNumberFormat="1" applyFont="1" applyFill="1" applyBorder="1" applyAlignment="1">
      <alignment horizontal="center" vertical="center"/>
      <protection/>
    </xf>
    <xf numFmtId="0" fontId="10" fillId="0" borderId="0" xfId="95" applyFont="1" applyBorder="1">
      <alignment/>
      <protection/>
    </xf>
    <xf numFmtId="0" fontId="15" fillId="0" borderId="0" xfId="92" applyFont="1" applyFill="1" applyAlignment="1">
      <alignment vertical="center"/>
      <protection/>
    </xf>
    <xf numFmtId="0" fontId="11" fillId="0" borderId="0" xfId="90" applyFont="1" applyAlignment="1" applyProtection="1">
      <alignment/>
      <protection/>
    </xf>
    <xf numFmtId="0" fontId="0" fillId="0" borderId="0" xfId="90" applyAlignment="1" applyProtection="1">
      <alignment/>
      <protection/>
    </xf>
    <xf numFmtId="0" fontId="0" fillId="0" borderId="0" xfId="90" applyAlignment="1" applyProtection="1">
      <alignment horizontal="center"/>
      <protection/>
    </xf>
    <xf numFmtId="0" fontId="0" fillId="0" borderId="0" xfId="90" applyFont="1" applyAlignment="1" applyProtection="1">
      <alignment/>
      <protection/>
    </xf>
    <xf numFmtId="0" fontId="16" fillId="0" borderId="0" xfId="0" applyFont="1" applyAlignment="1">
      <alignment vertical="center" wrapText="1"/>
    </xf>
    <xf numFmtId="0" fontId="17" fillId="0" borderId="0" xfId="0" applyFont="1" applyAlignment="1">
      <alignment horizontal="center" vertical="center" wrapText="1"/>
    </xf>
    <xf numFmtId="0" fontId="1" fillId="0" borderId="0" xfId="0" applyFont="1" applyAlignment="1">
      <alignment vertical="center" wrapText="1"/>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horizontal="right"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176" fontId="19" fillId="0" borderId="15" xfId="0" applyNumberFormat="1" applyFont="1" applyBorder="1" applyAlignment="1">
      <alignment horizontal="center" vertical="center" wrapText="1"/>
    </xf>
    <xf numFmtId="0" fontId="19" fillId="0" borderId="15" xfId="0" applyFont="1" applyBorder="1" applyAlignment="1">
      <alignment horizontal="center" vertical="center" wrapText="1"/>
    </xf>
    <xf numFmtId="0" fontId="7" fillId="0" borderId="15" xfId="0" applyFont="1" applyBorder="1" applyAlignment="1">
      <alignment vertical="center" wrapText="1"/>
    </xf>
    <xf numFmtId="0" fontId="20" fillId="24" borderId="15"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7" fillId="24" borderId="16" xfId="0" applyFont="1" applyFill="1" applyBorder="1" applyAlignment="1">
      <alignment vertical="center" wrapText="1"/>
    </xf>
    <xf numFmtId="0" fontId="14" fillId="0" borderId="15" xfId="0" applyFont="1" applyBorder="1" applyAlignment="1">
      <alignment horizontal="left" vertical="center" wrapText="1" indent="1"/>
    </xf>
    <xf numFmtId="0" fontId="14" fillId="0" borderId="17" xfId="0" applyFont="1" applyBorder="1" applyAlignment="1">
      <alignment horizontal="left" vertical="center" wrapText="1" indent="1"/>
    </xf>
    <xf numFmtId="0" fontId="20" fillId="24" borderId="17" xfId="0" applyFont="1" applyFill="1" applyBorder="1" applyAlignment="1">
      <alignment horizontal="center" vertical="center" wrapText="1"/>
    </xf>
    <xf numFmtId="0" fontId="7" fillId="0" borderId="18" xfId="0" applyFont="1" applyBorder="1" applyAlignment="1">
      <alignment vertical="center" wrapText="1"/>
    </xf>
    <xf numFmtId="0" fontId="14" fillId="0" borderId="15" xfId="0" applyFont="1" applyBorder="1" applyAlignment="1">
      <alignment vertical="center" wrapText="1"/>
    </xf>
    <xf numFmtId="0" fontId="14" fillId="24" borderId="15" xfId="0" applyFont="1" applyFill="1" applyBorder="1" applyAlignment="1">
      <alignment horizontal="left" vertical="center" wrapText="1" indent="1"/>
    </xf>
    <xf numFmtId="0" fontId="7" fillId="24" borderId="15" xfId="0" applyFont="1" applyFill="1" applyBorder="1" applyAlignment="1">
      <alignment horizontal="left" vertical="center" wrapText="1"/>
    </xf>
    <xf numFmtId="0" fontId="14" fillId="24" borderId="15" xfId="0" applyFont="1" applyFill="1" applyBorder="1" applyAlignment="1">
      <alignment vertical="center" wrapText="1"/>
    </xf>
    <xf numFmtId="0" fontId="21" fillId="0" borderId="15" xfId="0" applyFont="1" applyBorder="1" applyAlignment="1">
      <alignment horizontal="center" vertical="center" wrapText="1"/>
    </xf>
    <xf numFmtId="0" fontId="22" fillId="24" borderId="15"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wrapText="1"/>
    </xf>
    <xf numFmtId="0" fontId="24" fillId="0" borderId="0" xfId="0" applyFont="1" applyAlignment="1">
      <alignment vertical="center" wrapText="1"/>
    </xf>
    <xf numFmtId="0" fontId="25" fillId="0" borderId="0" xfId="92" applyFont="1" applyFill="1" applyAlignment="1">
      <alignment vertical="center"/>
      <protection/>
    </xf>
    <xf numFmtId="0" fontId="15" fillId="0" borderId="0" xfId="92" applyFont="1" applyFill="1" applyAlignment="1">
      <alignment horizontal="center" vertical="center"/>
      <protection/>
    </xf>
    <xf numFmtId="0" fontId="5" fillId="0" borderId="0" xfId="92" applyFont="1" applyFill="1" applyAlignment="1">
      <alignment vertical="center"/>
      <protection/>
    </xf>
    <xf numFmtId="0" fontId="26" fillId="0" borderId="0" xfId="92" applyFont="1" applyFill="1" applyAlignment="1">
      <alignment vertical="center"/>
      <protection/>
    </xf>
    <xf numFmtId="0" fontId="26" fillId="0" borderId="0" xfId="92" applyFont="1" applyFill="1" applyAlignment="1">
      <alignment horizontal="center" vertical="center"/>
      <protection/>
    </xf>
    <xf numFmtId="0" fontId="26" fillId="0" borderId="0" xfId="92" applyFont="1" applyFill="1" applyAlignment="1">
      <alignment horizontal="right" vertical="center"/>
      <protection/>
    </xf>
    <xf numFmtId="0" fontId="9" fillId="0" borderId="0" xfId="92" applyFont="1" applyFill="1" applyAlignment="1">
      <alignment horizontal="right" vertical="center"/>
      <protection/>
    </xf>
    <xf numFmtId="3" fontId="21" fillId="24" borderId="10" xfId="92" applyNumberFormat="1" applyFont="1" applyFill="1" applyBorder="1" applyAlignment="1" applyProtection="1">
      <alignment vertical="center"/>
      <protection/>
    </xf>
    <xf numFmtId="177" fontId="20" fillId="24" borderId="10" xfId="92" applyNumberFormat="1" applyFont="1" applyFill="1" applyBorder="1" applyAlignment="1">
      <alignment horizontal="center" vertical="center"/>
      <protection/>
    </xf>
    <xf numFmtId="3" fontId="7" fillId="24" borderId="10" xfId="92" applyNumberFormat="1" applyFont="1" applyFill="1" applyBorder="1" applyAlignment="1" applyProtection="1">
      <alignment vertical="center"/>
      <protection/>
    </xf>
    <xf numFmtId="3" fontId="14" fillId="24" borderId="10" xfId="92" applyNumberFormat="1" applyFont="1" applyFill="1" applyBorder="1" applyAlignment="1" applyProtection="1">
      <alignment horizontal="left" vertical="center" wrapText="1" indent="1"/>
      <protection/>
    </xf>
    <xf numFmtId="3" fontId="14" fillId="24" borderId="10" xfId="92" applyNumberFormat="1" applyFont="1" applyFill="1" applyBorder="1" applyAlignment="1" applyProtection="1">
      <alignment vertical="center"/>
      <protection/>
    </xf>
    <xf numFmtId="3" fontId="20" fillId="24" borderId="10" xfId="92" applyNumberFormat="1" applyFont="1" applyFill="1" applyBorder="1" applyAlignment="1" applyProtection="1">
      <alignment horizontal="left" vertical="center" wrapText="1" indent="1"/>
      <protection/>
    </xf>
    <xf numFmtId="0" fontId="20" fillId="24" borderId="10" xfId="92" applyFont="1" applyFill="1" applyBorder="1" applyAlignment="1">
      <alignment vertical="center"/>
      <protection/>
    </xf>
    <xf numFmtId="0" fontId="14" fillId="24" borderId="10" xfId="92" applyFont="1" applyFill="1" applyBorder="1" applyAlignment="1">
      <alignment horizontal="left" vertical="center" wrapText="1" indent="1"/>
      <protection/>
    </xf>
    <xf numFmtId="3" fontId="20" fillId="24" borderId="10" xfId="92" applyNumberFormat="1" applyFont="1" applyFill="1" applyBorder="1" applyAlignment="1" applyProtection="1">
      <alignment vertical="center"/>
      <protection/>
    </xf>
    <xf numFmtId="0" fontId="20" fillId="24" borderId="10" xfId="92" applyFont="1" applyFill="1" applyBorder="1" applyAlignment="1">
      <alignment horizontal="left" vertical="center" wrapText="1" indent="1"/>
      <protection/>
    </xf>
    <xf numFmtId="3" fontId="7" fillId="24" borderId="10" xfId="92" applyNumberFormat="1" applyFont="1" applyFill="1" applyBorder="1" applyAlignment="1" applyProtection="1">
      <alignment horizontal="left" vertical="center"/>
      <protection/>
    </xf>
    <xf numFmtId="0" fontId="21" fillId="24" borderId="10" xfId="92" applyFont="1" applyFill="1" applyBorder="1" applyAlignment="1">
      <alignment horizontal="center" vertical="center"/>
      <protection/>
    </xf>
    <xf numFmtId="177" fontId="22" fillId="24" borderId="10" xfId="92" applyNumberFormat="1" applyFont="1" applyFill="1" applyBorder="1" applyAlignment="1">
      <alignment horizontal="center" vertical="center"/>
      <protection/>
    </xf>
    <xf numFmtId="0" fontId="19" fillId="24" borderId="10" xfId="92" applyFont="1" applyFill="1" applyBorder="1" applyAlignment="1">
      <alignment vertical="center"/>
      <protection/>
    </xf>
    <xf numFmtId="0" fontId="14" fillId="24" borderId="10" xfId="92" applyFont="1" applyFill="1" applyBorder="1" applyAlignment="1">
      <alignment horizontal="left" vertical="center" indent="1"/>
      <protection/>
    </xf>
    <xf numFmtId="1" fontId="19" fillId="24" borderId="10" xfId="92" applyNumberFormat="1" applyFont="1" applyFill="1" applyBorder="1" applyAlignment="1" applyProtection="1">
      <alignment vertical="center"/>
      <protection locked="0"/>
    </xf>
    <xf numFmtId="1" fontId="20" fillId="24" borderId="10" xfId="92" applyNumberFormat="1" applyFont="1" applyFill="1" applyBorder="1" applyAlignment="1" applyProtection="1">
      <alignment vertical="center"/>
      <protection locked="0"/>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5" fillId="24" borderId="0" xfId="81" applyFont="1" applyFill="1" applyBorder="1" applyAlignment="1">
      <alignment vertical="center" wrapText="1"/>
      <protection/>
    </xf>
    <xf numFmtId="0" fontId="27" fillId="24" borderId="0" xfId="81" applyFont="1" applyFill="1" applyBorder="1" applyAlignment="1">
      <alignment vertical="center" wrapText="1"/>
      <protection/>
    </xf>
    <xf numFmtId="0" fontId="2" fillId="0" borderId="19" xfId="0" applyFont="1" applyBorder="1" applyAlignment="1">
      <alignment horizontal="right" vertical="center"/>
    </xf>
    <xf numFmtId="0" fontId="2" fillId="0" borderId="10" xfId="0" applyFont="1" applyBorder="1" applyAlignment="1">
      <alignment horizontal="center" vertical="center"/>
    </xf>
    <xf numFmtId="0" fontId="14" fillId="0" borderId="15" xfId="0" applyFont="1" applyBorder="1" applyAlignment="1">
      <alignment horizontal="center" vertical="center" wrapText="1"/>
    </xf>
    <xf numFmtId="0" fontId="7" fillId="0" borderId="15" xfId="0" applyNumberFormat="1" applyFont="1" applyBorder="1" applyAlignment="1">
      <alignment horizontal="center" vertical="center" wrapText="1"/>
    </xf>
    <xf numFmtId="178" fontId="0" fillId="0" borderId="0" xfId="0" applyNumberFormat="1" applyAlignment="1">
      <alignment vertical="center"/>
    </xf>
    <xf numFmtId="0" fontId="7" fillId="0" borderId="15" xfId="0" applyFont="1" applyBorder="1" applyAlignment="1">
      <alignment horizontal="center" vertical="center" wrapText="1"/>
    </xf>
    <xf numFmtId="0" fontId="7" fillId="0" borderId="0" xfId="0" applyNumberFormat="1" applyFont="1" applyAlignment="1">
      <alignment horizontal="center" vertical="center" wrapText="1"/>
    </xf>
    <xf numFmtId="0" fontId="14" fillId="0" borderId="15" xfId="0" applyNumberFormat="1" applyFont="1" applyBorder="1" applyAlignment="1">
      <alignment horizontal="center" vertical="center" wrapText="1"/>
    </xf>
    <xf numFmtId="179" fontId="14" fillId="0" borderId="15" xfId="0" applyNumberFormat="1" applyFont="1" applyBorder="1" applyAlignment="1">
      <alignment vertical="center" wrapText="1"/>
    </xf>
    <xf numFmtId="179" fontId="7" fillId="0" borderId="15" xfId="0" applyNumberFormat="1" applyFont="1" applyBorder="1" applyAlignment="1">
      <alignment vertical="center" wrapText="1"/>
    </xf>
    <xf numFmtId="0" fontId="14" fillId="0" borderId="0" xfId="0" applyNumberFormat="1" applyFont="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vertical="center" wrapText="1"/>
    </xf>
    <xf numFmtId="0" fontId="7" fillId="24" borderId="0" xfId="0" applyNumberFormat="1" applyFont="1" applyFill="1" applyAlignment="1">
      <alignment horizontal="center" vertical="center" wrapText="1"/>
    </xf>
    <xf numFmtId="0" fontId="14" fillId="24" borderId="15" xfId="0" applyNumberFormat="1" applyFont="1" applyFill="1" applyBorder="1" applyAlignment="1">
      <alignment horizontal="center" vertical="center" wrapText="1"/>
    </xf>
    <xf numFmtId="179" fontId="14" fillId="24" borderId="15" xfId="0" applyNumberFormat="1" applyFont="1" applyFill="1" applyBorder="1" applyAlignment="1">
      <alignment vertical="center" wrapText="1"/>
    </xf>
    <xf numFmtId="0" fontId="2" fillId="24" borderId="15" xfId="0" applyNumberFormat="1" applyFont="1" applyFill="1" applyBorder="1" applyAlignment="1">
      <alignment horizontal="center" vertical="center" wrapText="1"/>
    </xf>
    <xf numFmtId="0" fontId="2" fillId="0" borderId="15" xfId="0" applyNumberFormat="1" applyFont="1" applyBorder="1" applyAlignment="1">
      <alignment horizontal="center" vertical="center" wrapText="1"/>
    </xf>
    <xf numFmtId="0" fontId="0" fillId="24" borderId="0" xfId="0" applyFont="1" applyFill="1" applyAlignment="1">
      <alignment horizontal="left" vertical="center"/>
    </xf>
    <xf numFmtId="0" fontId="0" fillId="24" borderId="0" xfId="0" applyFont="1" applyFill="1" applyBorder="1" applyAlignment="1">
      <alignment vertical="center"/>
    </xf>
    <xf numFmtId="0" fontId="0" fillId="24" borderId="0" xfId="0" applyFont="1" applyFill="1" applyAlignment="1">
      <alignment vertical="center"/>
    </xf>
    <xf numFmtId="0" fontId="0" fillId="24" borderId="0" xfId="0" applyFont="1" applyFill="1" applyAlignment="1">
      <alignment vertical="center"/>
    </xf>
    <xf numFmtId="0" fontId="0" fillId="24" borderId="0" xfId="0" applyFont="1" applyFill="1" applyAlignment="1">
      <alignment horizontal="center" vertical="center"/>
    </xf>
    <xf numFmtId="0" fontId="0" fillId="24" borderId="0" xfId="0" applyFont="1" applyFill="1" applyAlignment="1">
      <alignment horizontal="left" vertical="center" wrapText="1"/>
    </xf>
    <xf numFmtId="0" fontId="0" fillId="24" borderId="0" xfId="0" applyFont="1" applyFill="1" applyAlignment="1">
      <alignment horizontal="center" vertical="center" wrapText="1"/>
    </xf>
    <xf numFmtId="0" fontId="4" fillId="24" borderId="10" xfId="0" applyFont="1" applyFill="1" applyBorder="1" applyAlignment="1">
      <alignment horizontal="center" vertical="center" wrapText="1"/>
    </xf>
    <xf numFmtId="0" fontId="4" fillId="24" borderId="20" xfId="0"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0" fontId="2"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0" fontId="2" fillId="24" borderId="10" xfId="0" applyFont="1" applyFill="1" applyBorder="1" applyAlignment="1">
      <alignment vertical="center"/>
    </xf>
    <xf numFmtId="0" fontId="2" fillId="24" borderId="10" xfId="0" applyFont="1" applyFill="1" applyBorder="1" applyAlignment="1">
      <alignment horizontal="left" vertical="center"/>
    </xf>
    <xf numFmtId="0" fontId="2" fillId="24" borderId="10" xfId="0" applyFont="1" applyFill="1" applyBorder="1" applyAlignment="1">
      <alignment horizontal="center" vertical="center"/>
    </xf>
    <xf numFmtId="0" fontId="2" fillId="24" borderId="11" xfId="0" applyFont="1" applyFill="1" applyBorder="1" applyAlignment="1">
      <alignment horizontal="left" vertical="center" wrapText="1"/>
    </xf>
    <xf numFmtId="0" fontId="4" fillId="24" borderId="10" xfId="0" applyFont="1" applyFill="1" applyBorder="1" applyAlignment="1">
      <alignment vertical="center"/>
    </xf>
    <xf numFmtId="0" fontId="4" fillId="24" borderId="10" xfId="0" applyFont="1" applyFill="1" applyBorder="1" applyAlignment="1">
      <alignment horizontal="left" vertical="center"/>
    </xf>
    <xf numFmtId="0" fontId="4" fillId="24" borderId="10" xfId="0" applyFont="1" applyFill="1" applyBorder="1" applyAlignment="1">
      <alignment horizontal="center" vertical="center"/>
    </xf>
    <xf numFmtId="0" fontId="0" fillId="0" borderId="0" xfId="97" applyFont="1" applyAlignment="1">
      <alignment horizontal="center" vertical="center"/>
      <protection/>
    </xf>
    <xf numFmtId="0" fontId="0" fillId="0" borderId="0" xfId="97" applyFont="1">
      <alignment/>
      <protection/>
    </xf>
    <xf numFmtId="177" fontId="0" fillId="0" borderId="0" xfId="97" applyNumberFormat="1" applyFont="1" applyAlignment="1">
      <alignment horizontal="right"/>
      <protection/>
    </xf>
    <xf numFmtId="177" fontId="0" fillId="0" borderId="0" xfId="97" applyNumberFormat="1" applyFont="1">
      <alignment/>
      <protection/>
    </xf>
    <xf numFmtId="0" fontId="0" fillId="0" borderId="0" xfId="93" applyFont="1">
      <alignment/>
      <protection/>
    </xf>
    <xf numFmtId="0" fontId="5" fillId="0" borderId="0" xfId="97" applyFont="1" applyAlignment="1">
      <alignment/>
      <protection/>
    </xf>
    <xf numFmtId="177" fontId="28" fillId="0" borderId="0" xfId="97" applyNumberFormat="1" applyFont="1" applyAlignment="1">
      <alignment horizontal="right"/>
      <protection/>
    </xf>
    <xf numFmtId="0" fontId="28" fillId="0" borderId="0" xfId="97" applyFont="1" applyAlignment="1">
      <alignment/>
      <protection/>
    </xf>
    <xf numFmtId="177" fontId="28" fillId="0" borderId="0" xfId="97" applyNumberFormat="1" applyFont="1" applyAlignment="1">
      <alignment/>
      <protection/>
    </xf>
    <xf numFmtId="0" fontId="3" fillId="0" borderId="10" xfId="97" applyFont="1" applyBorder="1" applyAlignment="1">
      <alignment horizontal="center" vertical="center"/>
      <protection/>
    </xf>
    <xf numFmtId="0" fontId="3" fillId="0" borderId="10" xfId="97" applyFont="1" applyBorder="1" applyAlignment="1">
      <alignment/>
      <protection/>
    </xf>
    <xf numFmtId="177" fontId="9" fillId="24" borderId="10" xfId="97" applyNumberFormat="1" applyFont="1" applyFill="1" applyBorder="1" applyAlignment="1">
      <alignment horizontal="center" vertical="center"/>
      <protection/>
    </xf>
    <xf numFmtId="0" fontId="2" fillId="24" borderId="10" xfId="97" applyFont="1" applyFill="1" applyBorder="1" applyAlignment="1">
      <alignment/>
      <protection/>
    </xf>
    <xf numFmtId="0" fontId="2" fillId="0" borderId="10" xfId="97" applyFont="1" applyBorder="1" applyAlignment="1">
      <alignment horizontal="left" indent="1"/>
      <protection/>
    </xf>
    <xf numFmtId="0" fontId="3" fillId="24" borderId="10" xfId="97" applyFont="1" applyFill="1" applyBorder="1" applyAlignment="1">
      <alignment/>
      <protection/>
    </xf>
    <xf numFmtId="0" fontId="2" fillId="0" borderId="10" xfId="97" applyFont="1" applyBorder="1" applyAlignment="1">
      <alignment wrapText="1"/>
      <protection/>
    </xf>
    <xf numFmtId="0" fontId="3" fillId="24" borderId="10" xfId="97" applyFont="1" applyFill="1" applyBorder="1" applyAlignment="1">
      <alignment wrapText="1"/>
      <protection/>
    </xf>
    <xf numFmtId="177" fontId="9" fillId="24" borderId="0" xfId="97" applyNumberFormat="1" applyFont="1" applyFill="1" applyBorder="1" applyAlignment="1">
      <alignment horizontal="center" vertical="center"/>
      <protection/>
    </xf>
    <xf numFmtId="0" fontId="2" fillId="24" borderId="10" xfId="97" applyFont="1" applyFill="1" applyBorder="1" applyAlignment="1">
      <alignment wrapText="1"/>
      <protection/>
    </xf>
    <xf numFmtId="0" fontId="2" fillId="0" borderId="10" xfId="97" applyFont="1" applyFill="1" applyBorder="1" applyAlignment="1">
      <alignment wrapText="1"/>
      <protection/>
    </xf>
    <xf numFmtId="0" fontId="3" fillId="0" borderId="10" xfId="97" applyFont="1" applyFill="1" applyBorder="1" applyAlignment="1">
      <alignment/>
      <protection/>
    </xf>
    <xf numFmtId="0" fontId="2" fillId="0" borderId="10" xfId="97" applyFont="1" applyFill="1" applyBorder="1" applyAlignment="1">
      <alignment horizontal="left" wrapText="1"/>
      <protection/>
    </xf>
    <xf numFmtId="0" fontId="2" fillId="0" borderId="10" xfId="97" applyFont="1" applyFill="1" applyBorder="1" applyAlignment="1">
      <alignment horizontal="left"/>
      <protection/>
    </xf>
    <xf numFmtId="0" fontId="3" fillId="0" borderId="10" xfId="97" applyFont="1" applyFill="1" applyBorder="1" applyAlignment="1">
      <alignment horizontal="left" wrapText="1"/>
      <protection/>
    </xf>
    <xf numFmtId="0" fontId="3" fillId="0" borderId="10" xfId="97" applyFont="1" applyFill="1" applyBorder="1" applyAlignment="1">
      <alignment wrapText="1"/>
      <protection/>
    </xf>
    <xf numFmtId="0" fontId="3" fillId="0" borderId="10" xfId="97" applyFont="1" applyFill="1" applyBorder="1" applyAlignment="1">
      <alignment horizontal="left" wrapText="1" indent="1"/>
      <protection/>
    </xf>
    <xf numFmtId="0" fontId="3" fillId="0" borderId="10" xfId="97" applyFont="1" applyFill="1" applyBorder="1" applyAlignment="1">
      <alignment horizontal="center" vertical="center"/>
      <protection/>
    </xf>
    <xf numFmtId="0" fontId="3" fillId="24" borderId="10" xfId="97" applyFont="1" applyFill="1" applyBorder="1" applyAlignment="1">
      <alignment horizontal="center" vertical="center"/>
      <protection/>
    </xf>
    <xf numFmtId="177" fontId="0" fillId="0" borderId="0" xfId="97" applyNumberFormat="1" applyFont="1" applyAlignment="1">
      <alignment horizontal="center"/>
      <protection/>
    </xf>
    <xf numFmtId="178" fontId="0" fillId="0" borderId="0" xfId="97" applyNumberFormat="1" applyFont="1">
      <alignment/>
      <protection/>
    </xf>
    <xf numFmtId="1" fontId="0" fillId="0" borderId="0" xfId="97" applyNumberFormat="1" applyFont="1">
      <alignment/>
      <protection/>
    </xf>
    <xf numFmtId="38" fontId="0" fillId="0" borderId="0" xfId="97" applyNumberFormat="1" applyFont="1">
      <alignment/>
      <protection/>
    </xf>
    <xf numFmtId="0" fontId="6" fillId="0" borderId="0" xfId="97" applyFont="1" applyAlignment="1">
      <alignment horizontal="center"/>
      <protection/>
    </xf>
    <xf numFmtId="177" fontId="2" fillId="0" borderId="19" xfId="97" applyNumberFormat="1" applyFont="1" applyBorder="1" applyAlignment="1">
      <alignment horizontal="right" vertical="center"/>
      <protection/>
    </xf>
    <xf numFmtId="0" fontId="5" fillId="24" borderId="0" xfId="0" applyFont="1" applyFill="1" applyAlignment="1">
      <alignment horizontal="left" vertical="center" wrapText="1"/>
    </xf>
    <xf numFmtId="0" fontId="6" fillId="24" borderId="0" xfId="0" applyFont="1" applyFill="1" applyAlignment="1">
      <alignment horizontal="center" vertical="center" wrapText="1"/>
    </xf>
    <xf numFmtId="0" fontId="2" fillId="24" borderId="19" xfId="0" applyFont="1" applyFill="1" applyBorder="1" applyAlignment="1">
      <alignment horizontal="right" vertical="center" wrapText="1"/>
    </xf>
    <xf numFmtId="0" fontId="4" fillId="24" borderId="10" xfId="0" applyFont="1" applyFill="1" applyBorder="1" applyAlignment="1">
      <alignment horizontal="center" vertical="center" wrapText="1"/>
    </xf>
    <xf numFmtId="176" fontId="4" fillId="24" borderId="10" xfId="81" applyNumberFormat="1" applyFont="1" applyFill="1" applyBorder="1" applyAlignment="1">
      <alignment horizontal="center" vertical="center" wrapText="1"/>
      <protection/>
    </xf>
    <xf numFmtId="0" fontId="6" fillId="0" borderId="0" xfId="0" applyFont="1" applyAlignment="1">
      <alignment horizontal="center" vertical="center"/>
    </xf>
    <xf numFmtId="0" fontId="6" fillId="0" borderId="0" xfId="92" applyFont="1" applyFill="1" applyAlignment="1">
      <alignment horizontal="center" vertical="center"/>
      <protection/>
    </xf>
    <xf numFmtId="0" fontId="18" fillId="0" borderId="0" xfId="0" applyFont="1" applyAlignment="1">
      <alignment horizontal="center" vertical="center" wrapText="1"/>
    </xf>
    <xf numFmtId="0" fontId="23" fillId="0" borderId="21" xfId="0" applyFont="1" applyBorder="1" applyAlignment="1">
      <alignment horizontal="left" vertical="center" wrapText="1"/>
    </xf>
    <xf numFmtId="0" fontId="6" fillId="0" borderId="0" xfId="95" applyFont="1" applyAlignment="1">
      <alignment horizontal="center" vertical="center"/>
      <protection/>
    </xf>
    <xf numFmtId="0" fontId="2" fillId="0" borderId="19" xfId="95" applyFont="1" applyBorder="1" applyAlignment="1">
      <alignment horizontal="right" vertical="center"/>
      <protection/>
    </xf>
    <xf numFmtId="0" fontId="5" fillId="0" borderId="0" xfId="95" applyFont="1" applyAlignment="1">
      <alignment horizontal="left" vertical="center"/>
      <protection/>
    </xf>
    <xf numFmtId="0" fontId="6" fillId="0" borderId="0" xfId="95" applyFont="1" applyFill="1" applyAlignment="1">
      <alignment horizontal="center" vertical="center"/>
      <protection/>
    </xf>
    <xf numFmtId="0" fontId="2" fillId="0" borderId="0" xfId="95" applyFont="1" applyFill="1" applyAlignment="1">
      <alignment horizontal="right" vertical="center"/>
      <protection/>
    </xf>
    <xf numFmtId="0" fontId="2" fillId="0" borderId="0" xfId="95" applyFont="1" applyAlignment="1">
      <alignment horizontal="right" vertical="center"/>
      <protection/>
    </xf>
    <xf numFmtId="0" fontId="2" fillId="0" borderId="11" xfId="95" applyFont="1" applyBorder="1" applyAlignment="1">
      <alignment horizontal="center" vertical="center" wrapText="1"/>
      <protection/>
    </xf>
    <xf numFmtId="0" fontId="2" fillId="0" borderId="22" xfId="95" applyFont="1" applyBorder="1" applyAlignment="1">
      <alignment horizontal="center" vertical="center" wrapText="1"/>
      <protection/>
    </xf>
    <xf numFmtId="0" fontId="2" fillId="0" borderId="23" xfId="95" applyFont="1" applyBorder="1" applyAlignment="1">
      <alignment horizontal="center" vertical="center" wrapText="1"/>
      <protection/>
    </xf>
    <xf numFmtId="0" fontId="2" fillId="0" borderId="24" xfId="95" applyFont="1" applyBorder="1" applyAlignment="1">
      <alignment horizontal="left" vertical="center" wrapText="1"/>
      <protection/>
    </xf>
    <xf numFmtId="0" fontId="2" fillId="0" borderId="20" xfId="95" applyFont="1" applyBorder="1" applyAlignment="1">
      <alignment horizontal="left" vertical="center" wrapText="1"/>
      <protection/>
    </xf>
    <xf numFmtId="0" fontId="2" fillId="0" borderId="24" xfId="95" applyFont="1" applyFill="1" applyBorder="1" applyAlignment="1">
      <alignment horizontal="center" vertical="center"/>
      <protection/>
    </xf>
    <xf numFmtId="0" fontId="2" fillId="0" borderId="20" xfId="95" applyFont="1" applyFill="1" applyBorder="1" applyAlignment="1">
      <alignment horizontal="center" vertical="center"/>
      <protection/>
    </xf>
    <xf numFmtId="0" fontId="2" fillId="0" borderId="24" xfId="95" applyFont="1" applyBorder="1" applyAlignment="1">
      <alignment horizontal="center" vertical="center"/>
      <protection/>
    </xf>
    <xf numFmtId="0" fontId="2" fillId="0" borderId="20" xfId="95" applyFont="1" applyBorder="1" applyAlignment="1">
      <alignment horizontal="center" vertical="center"/>
      <protection/>
    </xf>
    <xf numFmtId="0" fontId="10" fillId="0" borderId="0" xfId="95" applyFont="1" applyAlignment="1">
      <alignment horizontal="left" vertical="center" wrapText="1"/>
      <protection/>
    </xf>
    <xf numFmtId="0" fontId="2" fillId="0" borderId="10" xfId="95" applyFont="1" applyBorder="1" applyAlignment="1">
      <alignment horizontal="center" vertical="center" wrapText="1"/>
      <protection/>
    </xf>
    <xf numFmtId="0" fontId="2" fillId="0" borderId="10" xfId="95" applyFont="1" applyFill="1" applyBorder="1" applyAlignment="1">
      <alignment horizontal="center" vertical="center"/>
      <protection/>
    </xf>
    <xf numFmtId="0" fontId="2" fillId="0" borderId="10" xfId="95" applyFont="1" applyBorder="1" applyAlignment="1">
      <alignment horizontal="center" vertical="center"/>
      <protection/>
    </xf>
  </cellXfs>
  <cellStyles count="13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ColLevel_0" xfId="51"/>
    <cellStyle name="Normal" xfId="52"/>
    <cellStyle name="RowLevel_0" xfId="53"/>
    <cellStyle name="Percent" xfId="54"/>
    <cellStyle name="百分比 2" xfId="55"/>
    <cellStyle name="标题" xfId="56"/>
    <cellStyle name="标题 1" xfId="57"/>
    <cellStyle name="标题 1 2" xfId="58"/>
    <cellStyle name="标题 2" xfId="59"/>
    <cellStyle name="标题 2 2" xfId="60"/>
    <cellStyle name="标题 3" xfId="61"/>
    <cellStyle name="标题 3 2" xfId="62"/>
    <cellStyle name="标题 4" xfId="63"/>
    <cellStyle name="标题 4 2" xfId="64"/>
    <cellStyle name="标题 5" xfId="65"/>
    <cellStyle name="差" xfId="66"/>
    <cellStyle name="差 2" xfId="67"/>
    <cellStyle name="差_(10月8日) 2018年经开区预算调整（套表）" xfId="68"/>
    <cellStyle name="差_(10月8日) 2018年经开区预算调整（套表） 2" xfId="69"/>
    <cellStyle name="差_2013年州本级国有资本经营预算表" xfId="70"/>
    <cellStyle name="差_2013年州本级国有资本经营预算表 2" xfId="71"/>
    <cellStyle name="差_2018年州本级社会保险基金预算收支汇总表" xfId="72"/>
    <cellStyle name="差_2018年州本级社会保险基金预算收支汇总表 2" xfId="73"/>
    <cellStyle name="差_附件5" xfId="74"/>
    <cellStyle name="差_附件5 2" xfId="75"/>
    <cellStyle name="差_附件6" xfId="76"/>
    <cellStyle name="差_附件6 2" xfId="77"/>
    <cellStyle name="差_经开区2016年预算支出调整表" xfId="78"/>
    <cellStyle name="差_经开区2016年预算支出调整表 2" xfId="79"/>
    <cellStyle name="常规 10" xfId="80"/>
    <cellStyle name="常规 2" xfId="81"/>
    <cellStyle name="常规 2 2" xfId="82"/>
    <cellStyle name="常规 2 2 2" xfId="83"/>
    <cellStyle name="常规 2 2 3" xfId="84"/>
    <cellStyle name="常规 2 3" xfId="85"/>
    <cellStyle name="常规 2 4" xfId="86"/>
    <cellStyle name="常规 2_2013年州本级国有资本经营预算表" xfId="87"/>
    <cellStyle name="常规 3" xfId="88"/>
    <cellStyle name="常规 3 2" xfId="89"/>
    <cellStyle name="常规 3 2 2" xfId="90"/>
    <cellStyle name="常规 3 3" xfId="91"/>
    <cellStyle name="常规 3 4" xfId="92"/>
    <cellStyle name="常规 3_2020年湘西经开区预算表格" xfId="93"/>
    <cellStyle name="常规 4" xfId="94"/>
    <cellStyle name="常规 5" xfId="95"/>
    <cellStyle name="常规_2014年州直部门基金项目支出预算表" xfId="96"/>
    <cellStyle name="常规_Sheet1 2" xfId="97"/>
    <cellStyle name="Hyperlink" xfId="98"/>
    <cellStyle name="好" xfId="99"/>
    <cellStyle name="好 2" xfId="100"/>
    <cellStyle name="好_(10月8日) 2018年经开区预算调整（套表）" xfId="101"/>
    <cellStyle name="好_(10月8日) 2018年经开区预算调整（套表） 2" xfId="102"/>
    <cellStyle name="好_2013年州本级国有资本经营预算表" xfId="103"/>
    <cellStyle name="好_2013年州本级国有资本经营预算表 2" xfId="104"/>
    <cellStyle name="好_2018年州本级社会保险基金预算收支汇总表" xfId="105"/>
    <cellStyle name="好_2018年州本级社会保险基金预算收支汇总表 2" xfId="106"/>
    <cellStyle name="好_附件5" xfId="107"/>
    <cellStyle name="好_附件5 2" xfId="108"/>
    <cellStyle name="好_附件6" xfId="109"/>
    <cellStyle name="好_附件6 2" xfId="110"/>
    <cellStyle name="好_经开区2016年预算支出调整表" xfId="111"/>
    <cellStyle name="好_经开区2016年预算支出调整表 2" xfId="112"/>
    <cellStyle name="汇总" xfId="113"/>
    <cellStyle name="汇总 2" xfId="114"/>
    <cellStyle name="Currency" xfId="115"/>
    <cellStyle name="Currency [0]" xfId="116"/>
    <cellStyle name="计算" xfId="117"/>
    <cellStyle name="计算 2" xfId="118"/>
    <cellStyle name="检查单元格" xfId="119"/>
    <cellStyle name="检查单元格 2" xfId="120"/>
    <cellStyle name="解释性文本" xfId="121"/>
    <cellStyle name="解释性文本 2" xfId="122"/>
    <cellStyle name="警告文本" xfId="123"/>
    <cellStyle name="警告文本 2" xfId="124"/>
    <cellStyle name="链接单元格" xfId="125"/>
    <cellStyle name="链接单元格 2" xfId="126"/>
    <cellStyle name="Comma" xfId="127"/>
    <cellStyle name="Comma [0]" xfId="128"/>
    <cellStyle name="强调文字颜色 1" xfId="129"/>
    <cellStyle name="强调文字颜色 1 2" xfId="130"/>
    <cellStyle name="强调文字颜色 2" xfId="131"/>
    <cellStyle name="强调文字颜色 2 2" xfId="132"/>
    <cellStyle name="强调文字颜色 3" xfId="133"/>
    <cellStyle name="强调文字颜色 3 2" xfId="134"/>
    <cellStyle name="强调文字颜色 4" xfId="135"/>
    <cellStyle name="强调文字颜色 4 2" xfId="136"/>
    <cellStyle name="强调文字颜色 5" xfId="137"/>
    <cellStyle name="强调文字颜色 5 2" xfId="138"/>
    <cellStyle name="强调文字颜色 6" xfId="139"/>
    <cellStyle name="强调文字颜色 6 2" xfId="140"/>
    <cellStyle name="适中" xfId="141"/>
    <cellStyle name="适中 2" xfId="142"/>
    <cellStyle name="输出" xfId="143"/>
    <cellStyle name="输出 2" xfId="144"/>
    <cellStyle name="输入" xfId="145"/>
    <cellStyle name="输入 2" xfId="146"/>
    <cellStyle name="Followed Hyperlink" xfId="147"/>
    <cellStyle name="注释" xfId="148"/>
    <cellStyle name="注释 2" xfId="14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externalLink" Target="externalLinks/externalLink38.xml" /><Relationship Id="rId50" Type="http://schemas.openxmlformats.org/officeDocument/2006/relationships/externalLink" Target="externalLinks/externalLink39.xml" /><Relationship Id="rId51" Type="http://schemas.openxmlformats.org/officeDocument/2006/relationships/externalLink" Target="externalLinks/externalLink40.xml" /><Relationship Id="rId52" Type="http://schemas.openxmlformats.org/officeDocument/2006/relationships/externalLink" Target="externalLinks/externalLink41.xml" /><Relationship Id="rId53" Type="http://schemas.openxmlformats.org/officeDocument/2006/relationships/externalLink" Target="externalLinks/externalLink42.xml" /><Relationship Id="rId54" Type="http://schemas.openxmlformats.org/officeDocument/2006/relationships/externalLink" Target="externalLinks/externalLink43.xml" /><Relationship Id="rId55" Type="http://schemas.openxmlformats.org/officeDocument/2006/relationships/externalLink" Target="externalLinks/externalLink44.xml" /><Relationship Id="rId56" Type="http://schemas.openxmlformats.org/officeDocument/2006/relationships/externalLink" Target="externalLinks/externalLink45.xml" /><Relationship Id="rId57" Type="http://schemas.openxmlformats.org/officeDocument/2006/relationships/externalLink" Target="externalLinks/externalLink46.xml" /><Relationship Id="rId58" Type="http://schemas.openxmlformats.org/officeDocument/2006/relationships/externalLink" Target="externalLinks/externalLink47.xml" /><Relationship Id="rId59" Type="http://schemas.openxmlformats.org/officeDocument/2006/relationships/externalLink" Target="externalLinks/externalLink48.xml" /><Relationship Id="rId60" Type="http://schemas.openxmlformats.org/officeDocument/2006/relationships/externalLink" Target="externalLinks/externalLink49.xml" /><Relationship Id="rId61" Type="http://schemas.openxmlformats.org/officeDocument/2006/relationships/externalLink" Target="externalLinks/externalLink50.xml" /><Relationship Id="rId62" Type="http://schemas.openxmlformats.org/officeDocument/2006/relationships/externalLink" Target="externalLinks/externalLink51.xml" /><Relationship Id="rId63" Type="http://schemas.openxmlformats.org/officeDocument/2006/relationships/externalLink" Target="externalLinks/externalLink52.xml" /><Relationship Id="rId64" Type="http://schemas.openxmlformats.org/officeDocument/2006/relationships/externalLink" Target="externalLinks/externalLink53.xml" /><Relationship Id="rId65" Type="http://schemas.openxmlformats.org/officeDocument/2006/relationships/externalLink" Target="externalLinks/externalLink54.xml" /><Relationship Id="rId66" Type="http://schemas.openxmlformats.org/officeDocument/2006/relationships/externalLink" Target="externalLinks/externalLink55.xml" /><Relationship Id="rId67" Type="http://schemas.openxmlformats.org/officeDocument/2006/relationships/externalLink" Target="externalLinks/externalLink56.xml" /><Relationship Id="rId68" Type="http://schemas.openxmlformats.org/officeDocument/2006/relationships/externalLink" Target="externalLinks/externalLink57.xml" /><Relationship Id="rId69" Type="http://schemas.openxmlformats.org/officeDocument/2006/relationships/externalLink" Target="externalLinks/externalLink58.xml" /><Relationship Id="rId70" Type="http://schemas.openxmlformats.org/officeDocument/2006/relationships/externalLink" Target="externalLinks/externalLink59.xml" /><Relationship Id="rId7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5.210.243\&#39044;&#31639;&#24037;&#20316;&#20849;&#20139;&#30424;\Documents%20and%20Settings\Administrator\Local%20Settings\Temp\Rar$DI00.641\&#20851;&#20110;2018&#24180;&#24030;&#26412;&#32423;&#21450;&#28248;&#35199;&#32463;&#27982;&#24320;&#21457;&#21306;&#39044;&#31639;&#35843;&#25972;&#30340;&#25253;&#21578;&#65288;10&#26376;16&#26085;&#65289;\&#32463;&#24320;&#21306;\2018&#24180;&#39044;&#31639;&#65288;10&#26376;5&#26085;&#25910;&#20837;&#35843;&#25972;&#25968;&#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2"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0.105.210.243\&#39044;&#31639;&#24037;&#20316;&#20849;&#20139;&#30424;\Documents%20and%20Settings\Administrator\Local%20Settings\Temp\Rar$DI00.641\&#20851;&#20110;2018&#24180;&#24030;&#26412;&#32423;&#21450;&#28248;&#35199;&#32463;&#27982;&#24320;&#21457;&#21306;&#39044;&#31639;&#35843;&#25972;&#30340;&#25253;&#21578;&#65288;10&#26376;16&#26085;&#65289;\&#32463;&#24320;&#21306;\http:\10.124.1.30\cgi-bin\read_attach\application\octet-stream1MKxqC5YTFM=\&#25509;&#25910;&#25991;&#20214;&#30446;&#24405;\&#39044;&#31639;&#32929;212052004-5-13%20"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39640;&#26032;&#21306;&#25253;&#36865;\http:\10.124.1.30\cgi-bin\read_attach\application\octet-stream1MKxqC5YTFM=\&#25509;&#25910;&#25991;&#20214;&#30446;&#24405;\&#39044;&#31639;&#32929;212052004-5-13%2016&#65306;33&#65306;36\2004&#24180;&#24120;&#29992;\2004&#26376;&#2525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3"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4"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5"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10.105.210.243\&#39044;&#31639;&#24037;&#20316;&#20849;&#20139;&#30424;\&#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640;&#26032;&#21306;&#25253;&#36865;\2018&#24180;&#39044;&#31639;&#65288;10&#26376;5&#26085;&#25910;&#20837;&#35843;&#25972;&#25968;&#65289;.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6"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0.105.210.243\&#39044;&#31639;&#24037;&#20316;&#20849;&#20139;&#30424;\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7"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8"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9"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1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11"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12"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10.105.210.243\&#39044;&#31639;&#24037;&#20316;&#20849;&#20139;&#30424;\DOCUME~1\zq\LOCALS~1\Temp\&#25919;&#27861;&#21475;&#24120;&#29992;&#32479;&#35745;&#36164;&#26009;\&#19977;&#23395;&#24230;&#27719;&#24635;\&#39044;&#31639;\2006&#39044;&#31639;&#25253;&#3492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DOCUME~1\zq\LOCALS~1\Temp\&#25919;&#27861;&#21475;&#24120;&#29992;&#32479;&#35745;&#36164;&#26009;\&#19977;&#23395;&#24230;&#27719;&#24635;\&#39044;&#31639;\2006&#39044;&#31639;&#25253;&#3492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13"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14"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9640;&#26032;&#21306;&#25253;&#36865;\2021&#24180;&#39044;&#31639;&#35843;&#25972;\4&#12289;&#39044;&#31639;&#35843;&#25972;&#22871;&#34920;\2&#12289;&#26085;&#24120;&#20844;&#29992;&#21387;&#20943;20%\&#21407;&#30005;&#33041;&#25991;&#20214;\&#35768;&#33457;&#33457;\2018\&#39044;&#31639;\2018&#24180;&#39044;&#31639;&#65288;&#33609;&#34920;&#65289;.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15"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16"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17"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18"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19"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05.210.243\&#39044;&#31639;&#24037;&#20316;&#20849;&#20139;&#30424;\&#22825;&#20581;&#25253;&#34920;.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10.105.210.243\&#39044;&#31639;&#24037;&#20316;&#20849;&#20139;&#30424;\DOCUME~1\zq\LOCALS~1\Temp\&#36130;&#25919;&#20379;&#20859;&#20154;&#21592;&#20449;&#24687;&#34920;\&#25945;&#32946;\&#27896;&#27700;&#22235;&#20013;.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DOCUME~1\zq\LOCALS~1\Temp\&#36130;&#25919;&#20379;&#20859;&#20154;&#21592;&#20449;&#24687;&#34920;\&#25945;&#32946;\&#27896;&#27700;&#22235;&#20013;.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20"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21"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22"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23"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2825;&#20581;&#25253;&#349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05.210.243\&#39044;&#31639;&#24037;&#20316;&#20849;&#20139;&#30424;\&#26448;&#26009;\2019\&#39044;&#31639;&#31185;\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8年公共财政预算收入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财政供养人员增幅"/>
      <sheetName val="Toolbox"/>
      <sheetName val="13 铁路配件"/>
      <sheetName val="C01-1"/>
      <sheetName val="编码"/>
      <sheetName val="P1012001"/>
      <sheetName val="Open"/>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8年公共财政预算收入表"/>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GDP"/>
      <sheetName val="财政供养人员增幅"/>
      <sheetName val="Toolbox"/>
      <sheetName val="调用表"/>
      <sheetName val="C01-1"/>
      <sheetName val="eqpmad2"/>
      <sheetName val="行政区划"/>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一般预算收入"/>
      <sheetName val="XL4Poppy"/>
      <sheetName val="SW-TEO"/>
      <sheetName val="国家"/>
      <sheetName val="汇总"/>
      <sheetName val="GDP"/>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工商税收"/>
      <sheetName val="封面"/>
      <sheetName val="国家"/>
      <sheetName val="Toolbox"/>
      <sheetName val="财政供养人员增幅"/>
      <sheetName val="编码"/>
      <sheetName val="合计"/>
      <sheetName val="SW-TEO"/>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qpmad2"/>
      <sheetName val="#REF!"/>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GDP"/>
      <sheetName val="村级支出"/>
      <sheetName val="财政供养人员增幅"/>
      <sheetName val="调用表"/>
      <sheetName val="2002年一般预算收入"/>
      <sheetName val="中央"/>
      <sheetName val="P1012001"/>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 val="C01-1"/>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农业人口"/>
      <sheetName val="公检法司编制"/>
      <sheetName val="行政编制"/>
      <sheetName val="Open"/>
      <sheetName val="GDP"/>
      <sheetName val="汇总"/>
      <sheetName val="中央"/>
      <sheetName val="Financ. Overview"/>
      <sheetName val="Toolbox"/>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农业用地"/>
      <sheetName val="合计"/>
      <sheetName val="财政供养人员增幅"/>
      <sheetName val="四月份月报"/>
      <sheetName val="P1012001"/>
      <sheetName val="本年收入合计"/>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三公预算"/>
      <sheetName val="“三公”部门预算"/>
      <sheetName val="临聘人员加班费"/>
      <sheetName val="车补预算"/>
      <sheetName val="州直派入机构预算"/>
      <sheetName val="日常在编在职办公费"/>
      <sheetName val="临聘人员办公费"/>
      <sheetName val="公安临聘人员（10月份）"/>
      <sheetName val="执法队（临聘人员10月份）"/>
      <sheetName val="管委会10月人员花名册"/>
      <sheetName val="行政部临聘（10月）人员"/>
      <sheetName val="执法队10月份工资花名册"/>
      <sheetName val="社区干部工资"/>
      <sheetName val="街道办事处10月份人员花名册"/>
      <sheetName val="社区党员绩效预算表"/>
      <sheetName val="参战人员"/>
      <sheetName val="环卫人员"/>
      <sheetName val="网格人员"/>
      <sheetName val="街道办事处临聘（10月）人员表"/>
      <sheetName val="2018年公共财政预算收入表"/>
      <sheetName val="2017年政府性基金预算收入表"/>
      <sheetName val="2017年基金支出"/>
      <sheetName val="基金支出科目汇总表"/>
      <sheetName val="2017年政府性基金支出科目总表"/>
      <sheetName val="全额人员月工资预算表"/>
      <sheetName val="全额人员年工资预算表"/>
      <sheetName val="临聘人员及社区人员月工资预算表"/>
      <sheetName val="临聘人员及社区人员年工资预算表"/>
      <sheetName val="公共预算（基本支出）工资福利表"/>
      <sheetName val="公共预算（基本支出）对个人和家庭补助表"/>
      <sheetName val="公共预算（基本支出）商品和服务支出表"/>
      <sheetName val="公共预算支出总表"/>
      <sheetName val="科目汇总"/>
      <sheetName val="政府采购预算"/>
      <sheetName val="单位项目申报"/>
      <sheetName val="16年项目"/>
      <sheetName val="Sheet4"/>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Define"/>
      <sheetName val="人员支出"/>
      <sheetName val="调用表"/>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Define"/>
      <sheetName val="事业发展"/>
      <sheetName val="编码"/>
      <sheetName val=""/>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 val="参数表"/>
      <sheetName val="总表"/>
      <sheetName val="工商税收"/>
      <sheetName val="D011H403"/>
      <sheetName val="_ESList"/>
      <sheetName val="事业发展"/>
      <sheetName val="P1012001"/>
      <sheetName val="DDETABLE "/>
      <sheetName val="基础编码"/>
      <sheetName val="2014"/>
      <sheetName val="XL4Poppy"/>
      <sheetName val=""/>
      <sheetName val="#REF!"/>
      <sheetName val="_x0000__x0000__x0000__x0000__x0"/>
      <sheetName val="_x005f_x0000__x005f_x0000__x005"/>
      <sheetName val="1-4余额表"/>
      <sheetName val="_x005f_x005f_x005f_x0000__x005f"/>
      <sheetName val="_x005f_x005f_x005f_x005f_x005f_"/>
      <sheetName val="POWER ASSUMPTIONS"/>
      <sheetName val="汇总"/>
      <sheetName val="一般预算收入"/>
      <sheetName val="GDP"/>
      <sheetName val="编码"/>
      <sheetName val="Financ. Overview"/>
      <sheetName val="Toolbox"/>
      <sheetName val="________"/>
      <sheetName val="_____x0"/>
      <sheetName val="公检法司编制"/>
      <sheetName val="行政编制"/>
      <sheetName val="农业人口"/>
      <sheetName val="_x0000__x0000__x005"/>
      <sheetName val="_x005f_x0000__x005f"/>
      <sheetName val="_x005f_x005f_"/>
      <sheetName val="_x0000__x005f"/>
      <sheetName val="_x005f_"/>
      <sheetName val="_x005f_x005f_x005f_x005f_"/>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行政区划"/>
      <sheetName val="农业人口"/>
      <sheetName val="C01-1"/>
      <sheetName val="公检法司编制"/>
      <sheetName val="行政编制"/>
      <sheetName val="四月份月报"/>
      <sheetName val="国家"/>
      <sheetName val="Toolbox"/>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调整分录-输入"/>
      <sheetName val="新旧转换调整分录"/>
      <sheetName val="新准则资产负债表"/>
      <sheetName val="新准则利润表"/>
      <sheetName val="新准则TB"/>
      <sheetName val="新资产负债表"/>
      <sheetName val="新利润及利润分配表"/>
      <sheetName val="财务指标"/>
      <sheetName val="试算平衡表"/>
      <sheetName val="注释"/>
      <sheetName val="XBase"/>
      <sheetName val="分析分录"/>
      <sheetName val="前导表"/>
      <sheetName val="补充分录"/>
      <sheetName val="验证"/>
      <sheetName val="CF附注"/>
      <sheetName val="新现金流量表"/>
      <sheetName val="流量表新旧转换调整分录"/>
      <sheetName val="新准则现金流量表"/>
      <sheetName val="所有者权益变动表"/>
      <sheetName val="所得税"/>
      <sheetName val="台帐资料"/>
      <sheetName val="Account"/>
      <sheetName val="newAccount"/>
      <sheetName val="cf"/>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2002年一般预算收入"/>
      <sheetName val="人员支出"/>
      <sheetName val="中央"/>
      <sheetName val="P1012001"/>
      <sheetName val="财政供养人员增幅"/>
      <sheetName val="工商税收"/>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2007"/>
      <sheetName val="农业人口"/>
      <sheetName val="本年收入合计"/>
      <sheetName val="事业发展"/>
      <sheetName val="基础数据"/>
      <sheetName val="1-4余额表"/>
      <sheetName val="Sheet1"/>
      <sheetName val="Open"/>
      <sheetName val="Toolbox"/>
      <sheetName val="合计"/>
      <sheetName val="eqpmad2"/>
      <sheetName val="XL4Poppy"/>
      <sheetName val=""/>
      <sheetName val="_x0000__x0000__x0000__x0000__x0"/>
      <sheetName val="_x005f_x0000__x005f_x0000__x005"/>
      <sheetName val="20 运输公司"/>
      <sheetName val="_x005f_x005f_x005f_x0000__x005f"/>
      <sheetName val="市级专项格式"/>
      <sheetName val="经济科目"/>
      <sheetName val="维修租赁"/>
      <sheetName val="专项业务"/>
      <sheetName val="_x005f_x005f_x005f_x005f_x005f_"/>
      <sheetName val="行政区划"/>
      <sheetName val="POWER ASSUMPTIONS"/>
      <sheetName val="村级支出"/>
      <sheetName val="_x005f"/>
      <sheetName val="_x005f_x005F"/>
      <sheetName val="_x005f_"/>
      <sheetName val="项目类型"/>
      <sheetName val="基础表"/>
      <sheetName val="_x0000__x0000__x005"/>
      <sheetName val="_x005f_x0000__x005f"/>
      <sheetName val="_x005f_x005f_"/>
      <sheetName val="_x005f_x005f_x005f_x005f_"/>
      <sheetName val="_x0000__x005f"/>
      <sheetName val="有效性列表"/>
      <sheetName val="_x005f_x005f_x005F"/>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Define"/>
      <sheetName val="中小学生"/>
      <sheetName val="行政区划"/>
      <sheetName val="本年收入合计"/>
      <sheetName val="人员支出"/>
      <sheetName val="公检法司编制"/>
      <sheetName val="行政编制"/>
      <sheetName val="基础编码"/>
      <sheetName val="Main"/>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总人口"/>
      <sheetName val="基础编码"/>
      <sheetName val="合计"/>
      <sheetName val="国家"/>
      <sheetName val="事业发展"/>
      <sheetName val="汇总"/>
      <sheetName val="P1012001"/>
      <sheetName val="POWER ASSUMPTIONS"/>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IN"/>
      <sheetName val="调整分录-输入"/>
      <sheetName val="新旧转换调整分录"/>
      <sheetName val="新准则资产负债表"/>
      <sheetName val="新准则利润表"/>
      <sheetName val="新准则TB"/>
      <sheetName val="新资产负债表"/>
      <sheetName val="新利润及利润分配表"/>
      <sheetName val="财务指标"/>
      <sheetName val="试算平衡表"/>
      <sheetName val="注释"/>
      <sheetName val="XBase"/>
      <sheetName val="分析分录"/>
      <sheetName val="前导表"/>
      <sheetName val="补充分录"/>
      <sheetName val="验证"/>
      <sheetName val="CF附注"/>
      <sheetName val="新现金流量表"/>
      <sheetName val="流量表新旧转换调整分录"/>
      <sheetName val="新准则现金流量表"/>
      <sheetName val="所有者权益变动表"/>
      <sheetName val="所得税"/>
      <sheetName val="台帐资料"/>
      <sheetName val="Account"/>
      <sheetName val="newAccount"/>
      <sheetName val="c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IN"/>
      <sheetName val="调整分录-输入"/>
      <sheetName val="新旧转换调整分录"/>
      <sheetName val="新准则资产负债表"/>
      <sheetName val="新准则利润表"/>
      <sheetName val="新准则TB"/>
      <sheetName val="新资产负债表"/>
      <sheetName val="新利润及利润分配表"/>
      <sheetName val="财务指标"/>
      <sheetName val="试算平衡表"/>
      <sheetName val="注释"/>
      <sheetName val="XBase"/>
      <sheetName val="分析分录"/>
      <sheetName val="前导表"/>
      <sheetName val="补充分录"/>
      <sheetName val="验证"/>
      <sheetName val="CF附注"/>
      <sheetName val="新现金流量表"/>
      <sheetName val="流量表新旧转换调整分录"/>
      <sheetName val="新准则现金流量表"/>
      <sheetName val="所有者权益变动表"/>
      <sheetName val="所得税"/>
      <sheetName val="台帐资料"/>
      <sheetName val="Account"/>
      <sheetName val="newAccount"/>
      <sheetName val="c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2000地方"/>
      <sheetName val="一般预算收入"/>
      <sheetName val="Financ. Overview"/>
      <sheetName val="Toolbox"/>
      <sheetName val="Main"/>
      <sheetName val="中央"/>
      <sheetName val="01北京市"/>
      <sheetName val="有效性列表"/>
      <sheetName val="录入表"/>
      <sheetName val="DY-（调整特殊因素）增量对应重点（汇报）"/>
      <sheetName val="C01-1"/>
      <sheetName val="mx"/>
      <sheetName val="单位编码"/>
      <sheetName val="_ESList"/>
      <sheetName val="表二 汇总表（业务处填）"/>
      <sheetName val="KKKKKKKK"/>
      <sheetName val="农业人口"/>
      <sheetName val="Open"/>
      <sheetName val="事业发展"/>
      <sheetName val="差异系数"/>
      <sheetName val="data"/>
      <sheetName val="公检法司编制"/>
      <sheetName val="行政编制"/>
      <sheetName val="人民银行"/>
      <sheetName val="2009"/>
      <sheetName val="财政部和发改委范围"/>
      <sheetName val="GDP"/>
      <sheetName val="本年收入合计"/>
      <sheetName val="POWER ASSUMPTIONS"/>
      <sheetName val="2007"/>
      <sheetName val="中小学生"/>
      <sheetName val="国家"/>
      <sheetName val="分类"/>
      <sheetName val="市级专项格式"/>
      <sheetName val="1-1余额表"/>
      <sheetName val="2-11担保分级表"/>
      <sheetName val="2-7一般分级表"/>
      <sheetName val="2-1余额分级表"/>
      <sheetName val="2-5直接分级表"/>
      <sheetName val="2-9专项分级表"/>
      <sheetName val="工商税收"/>
      <sheetName val="市与直管县结算明细表"/>
      <sheetName val="DB"/>
      <sheetName val="经费权重"/>
      <sheetName val="结余结转"/>
      <sheetName val="L24"/>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G.1R-Shou COP Gf"/>
      <sheetName val="人民银行"/>
      <sheetName val="工商税收"/>
      <sheetName val="财政供养人员增幅"/>
      <sheetName val="四月份月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1"/>
  <sheetViews>
    <sheetView showZeros="0" view="pageBreakPreview" zoomScaleSheetLayoutView="100" zoomScalePageLayoutView="0" workbookViewId="0" topLeftCell="A1">
      <selection activeCell="J19" sqref="J19"/>
    </sheetView>
  </sheetViews>
  <sheetFormatPr defaultColWidth="9.00390625" defaultRowHeight="14.25"/>
  <cols>
    <col min="1" max="1" width="25.875" style="196" customWidth="1"/>
    <col min="2" max="3" width="8.00390625" style="197" customWidth="1"/>
    <col min="4" max="4" width="7.25390625" style="197" customWidth="1"/>
    <col min="5" max="5" width="27.875" style="196" customWidth="1"/>
    <col min="6" max="7" width="8.00390625" style="198" customWidth="1"/>
    <col min="8" max="8" width="7.625" style="198" customWidth="1"/>
    <col min="9" max="11" width="9.00390625" style="196" customWidth="1"/>
    <col min="12" max="12" width="10.50390625" style="196" bestFit="1" customWidth="1"/>
    <col min="13" max="227" width="9.00390625" style="196" customWidth="1"/>
    <col min="228" max="16384" width="9.00390625" style="199" customWidth="1"/>
  </cols>
  <sheetData>
    <row r="1" spans="1:8" ht="18.75">
      <c r="A1" s="200" t="s">
        <v>0</v>
      </c>
      <c r="B1" s="201"/>
      <c r="C1" s="201"/>
      <c r="D1" s="201"/>
      <c r="E1" s="202"/>
      <c r="F1" s="203"/>
      <c r="G1" s="203"/>
      <c r="H1" s="203"/>
    </row>
    <row r="2" spans="1:8" ht="24">
      <c r="A2" s="227" t="s">
        <v>1</v>
      </c>
      <c r="B2" s="227"/>
      <c r="C2" s="227"/>
      <c r="D2" s="227"/>
      <c r="E2" s="227"/>
      <c r="F2" s="227"/>
      <c r="G2" s="227"/>
      <c r="H2" s="227"/>
    </row>
    <row r="3" spans="1:8" ht="14.25">
      <c r="A3" s="202"/>
      <c r="B3" s="201"/>
      <c r="C3" s="201"/>
      <c r="D3" s="201"/>
      <c r="E3" s="202"/>
      <c r="F3" s="201"/>
      <c r="G3" s="228" t="s">
        <v>2</v>
      </c>
      <c r="H3" s="228"/>
    </row>
    <row r="4" spans="1:8" s="195" customFormat="1" ht="24">
      <c r="A4" s="204" t="s">
        <v>3</v>
      </c>
      <c r="B4" s="75" t="s">
        <v>4</v>
      </c>
      <c r="C4" s="75" t="s">
        <v>5</v>
      </c>
      <c r="D4" s="75" t="s">
        <v>6</v>
      </c>
      <c r="E4" s="204" t="s">
        <v>7</v>
      </c>
      <c r="F4" s="75" t="s">
        <v>4</v>
      </c>
      <c r="G4" s="75" t="s">
        <v>5</v>
      </c>
      <c r="H4" s="75" t="s">
        <v>6</v>
      </c>
    </row>
    <row r="5" spans="1:13" ht="13.5" customHeight="1">
      <c r="A5" s="205" t="s">
        <v>8</v>
      </c>
      <c r="B5" s="206">
        <f>SUM(B6:B20)</f>
        <v>96691</v>
      </c>
      <c r="C5" s="206">
        <v>105707</v>
      </c>
      <c r="D5" s="206">
        <f>SUM(D6:D20)</f>
        <v>9016</v>
      </c>
      <c r="E5" s="207" t="s">
        <v>9</v>
      </c>
      <c r="F5" s="206">
        <f>40363+7</f>
        <v>40370</v>
      </c>
      <c r="G5" s="206">
        <v>71000</v>
      </c>
      <c r="H5" s="206">
        <f>G5-F5</f>
        <v>30630</v>
      </c>
      <c r="L5" s="224"/>
      <c r="M5" s="198"/>
    </row>
    <row r="6" spans="1:13" ht="13.5" customHeight="1">
      <c r="A6" s="208" t="s">
        <v>10</v>
      </c>
      <c r="B6" s="206">
        <v>45212</v>
      </c>
      <c r="C6" s="206">
        <v>42212</v>
      </c>
      <c r="D6" s="206">
        <f>C6-B6</f>
        <v>-3000</v>
      </c>
      <c r="E6" s="207" t="s">
        <v>11</v>
      </c>
      <c r="F6" s="206"/>
      <c r="G6" s="206">
        <v>0</v>
      </c>
      <c r="H6" s="206">
        <f>J6+K6</f>
        <v>0</v>
      </c>
      <c r="L6" s="224"/>
      <c r="M6" s="198"/>
    </row>
    <row r="7" spans="1:13" ht="13.5" customHeight="1">
      <c r="A7" s="208" t="s">
        <v>12</v>
      </c>
      <c r="B7" s="206">
        <v>0</v>
      </c>
      <c r="C7" s="206">
        <v>0</v>
      </c>
      <c r="D7" s="206">
        <f>C7-B7</f>
        <v>0</v>
      </c>
      <c r="E7" s="207" t="s">
        <v>13</v>
      </c>
      <c r="F7" s="206">
        <v>1454</v>
      </c>
      <c r="G7" s="206">
        <v>2622</v>
      </c>
      <c r="H7" s="206">
        <f>G7-F7</f>
        <v>1168</v>
      </c>
      <c r="L7" s="224"/>
      <c r="M7" s="198"/>
    </row>
    <row r="8" spans="1:13" ht="13.5" customHeight="1">
      <c r="A8" s="208" t="s">
        <v>14</v>
      </c>
      <c r="B8" s="206">
        <f>15521-1286</f>
        <v>14235</v>
      </c>
      <c r="C8" s="206">
        <v>18350</v>
      </c>
      <c r="D8" s="206">
        <f>C8-B8</f>
        <v>4115</v>
      </c>
      <c r="E8" s="207" t="s">
        <v>15</v>
      </c>
      <c r="F8" s="206">
        <v>19343</v>
      </c>
      <c r="G8" s="206">
        <v>22139</v>
      </c>
      <c r="H8" s="206">
        <f aca="true" t="shared" si="0" ref="H8:H28">G8-F8</f>
        <v>2796</v>
      </c>
      <c r="L8" s="224"/>
      <c r="M8" s="198"/>
    </row>
    <row r="9" spans="1:13" ht="13.5" customHeight="1">
      <c r="A9" s="208" t="s">
        <v>16</v>
      </c>
      <c r="B9" s="206">
        <v>0</v>
      </c>
      <c r="C9" s="206">
        <v>0</v>
      </c>
      <c r="D9" s="206">
        <f>C9-B9</f>
        <v>0</v>
      </c>
      <c r="E9" s="207" t="s">
        <v>17</v>
      </c>
      <c r="F9" s="206">
        <v>35412</v>
      </c>
      <c r="G9" s="206">
        <v>36516</v>
      </c>
      <c r="H9" s="206">
        <f t="shared" si="0"/>
        <v>1104</v>
      </c>
      <c r="L9" s="224"/>
      <c r="M9" s="198"/>
    </row>
    <row r="10" spans="1:13" ht="13.5" customHeight="1">
      <c r="A10" s="208" t="s">
        <v>18</v>
      </c>
      <c r="B10" s="206">
        <v>2279</v>
      </c>
      <c r="C10" s="206">
        <v>2179</v>
      </c>
      <c r="D10" s="206">
        <f>C10-B10</f>
        <v>-100</v>
      </c>
      <c r="E10" s="207" t="s">
        <v>19</v>
      </c>
      <c r="F10" s="206">
        <v>3826</v>
      </c>
      <c r="G10" s="206">
        <v>4133</v>
      </c>
      <c r="H10" s="206">
        <f t="shared" si="0"/>
        <v>307</v>
      </c>
      <c r="L10" s="224"/>
      <c r="M10" s="198"/>
    </row>
    <row r="11" spans="1:13" ht="13.5" customHeight="1">
      <c r="A11" s="208" t="s">
        <v>20</v>
      </c>
      <c r="B11" s="206"/>
      <c r="C11" s="206"/>
      <c r="D11" s="206"/>
      <c r="E11" s="207" t="s">
        <v>21</v>
      </c>
      <c r="F11" s="206">
        <f>12164+4</f>
        <v>12168</v>
      </c>
      <c r="G11" s="206">
        <v>12822</v>
      </c>
      <c r="H11" s="206">
        <f t="shared" si="0"/>
        <v>654</v>
      </c>
      <c r="L11" s="224"/>
      <c r="M11" s="198"/>
    </row>
    <row r="12" spans="1:13" ht="13.5" customHeight="1">
      <c r="A12" s="208" t="s">
        <v>22</v>
      </c>
      <c r="B12" s="206">
        <v>27080</v>
      </c>
      <c r="C12" s="206">
        <v>35609</v>
      </c>
      <c r="D12" s="206">
        <f aca="true" t="shared" si="1" ref="D12:D28">C12-B12</f>
        <v>8529</v>
      </c>
      <c r="E12" s="207" t="s">
        <v>23</v>
      </c>
      <c r="F12" s="206">
        <f>36156+7</f>
        <v>36163</v>
      </c>
      <c r="G12" s="206">
        <v>41180</v>
      </c>
      <c r="H12" s="206">
        <f t="shared" si="0"/>
        <v>5017</v>
      </c>
      <c r="L12" s="224"/>
      <c r="M12" s="198"/>
    </row>
    <row r="13" spans="1:13" ht="13.5" customHeight="1">
      <c r="A13" s="208" t="s">
        <v>24</v>
      </c>
      <c r="B13" s="206">
        <v>2333</v>
      </c>
      <c r="C13" s="206">
        <v>2333</v>
      </c>
      <c r="D13" s="206">
        <f t="shared" si="1"/>
        <v>0</v>
      </c>
      <c r="E13" s="207" t="s">
        <v>25</v>
      </c>
      <c r="F13" s="206">
        <f>25061+2</f>
        <v>25063</v>
      </c>
      <c r="G13" s="206">
        <v>26386</v>
      </c>
      <c r="H13" s="206">
        <f t="shared" si="0"/>
        <v>1323</v>
      </c>
      <c r="L13" s="224"/>
      <c r="M13" s="198"/>
    </row>
    <row r="14" spans="1:13" ht="13.5" customHeight="1">
      <c r="A14" s="208" t="s">
        <v>26</v>
      </c>
      <c r="B14" s="206">
        <v>819</v>
      </c>
      <c r="C14" s="206">
        <v>918</v>
      </c>
      <c r="D14" s="206">
        <f t="shared" si="1"/>
        <v>99</v>
      </c>
      <c r="E14" s="207" t="s">
        <v>27</v>
      </c>
      <c r="F14" s="206">
        <v>10455</v>
      </c>
      <c r="G14" s="206">
        <v>21648</v>
      </c>
      <c r="H14" s="206">
        <f t="shared" si="0"/>
        <v>11193</v>
      </c>
      <c r="L14" s="224"/>
      <c r="M14" s="198"/>
    </row>
    <row r="15" spans="1:13" ht="13.5" customHeight="1">
      <c r="A15" s="208" t="s">
        <v>28</v>
      </c>
      <c r="B15" s="206">
        <v>293</v>
      </c>
      <c r="C15" s="206">
        <v>356</v>
      </c>
      <c r="D15" s="206">
        <f t="shared" si="1"/>
        <v>63</v>
      </c>
      <c r="E15" s="207" t="s">
        <v>29</v>
      </c>
      <c r="F15" s="206">
        <v>3521</v>
      </c>
      <c r="G15" s="206">
        <v>5400</v>
      </c>
      <c r="H15" s="206">
        <f t="shared" si="0"/>
        <v>1879</v>
      </c>
      <c r="L15" s="224"/>
      <c r="M15" s="198"/>
    </row>
    <row r="16" spans="1:13" ht="13.5" customHeight="1">
      <c r="A16" s="208" t="s">
        <v>30</v>
      </c>
      <c r="B16" s="206">
        <v>631</v>
      </c>
      <c r="C16" s="206">
        <v>238</v>
      </c>
      <c r="D16" s="206">
        <f t="shared" si="1"/>
        <v>-393</v>
      </c>
      <c r="E16" s="207" t="s">
        <v>31</v>
      </c>
      <c r="F16" s="206">
        <v>16831</v>
      </c>
      <c r="G16" s="206">
        <v>21151</v>
      </c>
      <c r="H16" s="206">
        <f t="shared" si="0"/>
        <v>4320</v>
      </c>
      <c r="L16" s="224"/>
      <c r="M16" s="198"/>
    </row>
    <row r="17" spans="1:13" ht="13.5" customHeight="1">
      <c r="A17" s="208" t="s">
        <v>32</v>
      </c>
      <c r="B17" s="206">
        <v>2870</v>
      </c>
      <c r="C17" s="206">
        <v>3250</v>
      </c>
      <c r="D17" s="206">
        <f t="shared" si="1"/>
        <v>380</v>
      </c>
      <c r="E17" s="207" t="s">
        <v>33</v>
      </c>
      <c r="F17" s="206">
        <v>4942</v>
      </c>
      <c r="G17" s="206">
        <v>5660</v>
      </c>
      <c r="H17" s="206">
        <f t="shared" si="0"/>
        <v>718</v>
      </c>
      <c r="L17" s="224"/>
      <c r="M17" s="198"/>
    </row>
    <row r="18" spans="1:13" ht="13.5" customHeight="1">
      <c r="A18" s="208" t="s">
        <v>34</v>
      </c>
      <c r="B18" s="206">
        <v>839</v>
      </c>
      <c r="C18" s="206">
        <v>160</v>
      </c>
      <c r="D18" s="206">
        <f t="shared" si="1"/>
        <v>-679</v>
      </c>
      <c r="E18" s="207" t="s">
        <v>35</v>
      </c>
      <c r="F18" s="206">
        <v>3316</v>
      </c>
      <c r="G18" s="206">
        <v>3746</v>
      </c>
      <c r="H18" s="206">
        <f t="shared" si="0"/>
        <v>430</v>
      </c>
      <c r="L18" s="224"/>
      <c r="M18" s="198"/>
    </row>
    <row r="19" spans="1:13" ht="13.5" customHeight="1">
      <c r="A19" s="208" t="s">
        <v>36</v>
      </c>
      <c r="B19" s="206"/>
      <c r="C19" s="206">
        <v>2</v>
      </c>
      <c r="D19" s="206">
        <f t="shared" si="1"/>
        <v>2</v>
      </c>
      <c r="E19" s="207" t="s">
        <v>37</v>
      </c>
      <c r="F19" s="206">
        <v>1544</v>
      </c>
      <c r="G19" s="206">
        <v>2164</v>
      </c>
      <c r="H19" s="206">
        <f t="shared" si="0"/>
        <v>620</v>
      </c>
      <c r="L19" s="224"/>
      <c r="M19" s="198"/>
    </row>
    <row r="20" spans="1:13" ht="13.5" customHeight="1">
      <c r="A20" s="208" t="s">
        <v>38</v>
      </c>
      <c r="B20" s="206">
        <v>100</v>
      </c>
      <c r="C20" s="206">
        <v>100</v>
      </c>
      <c r="D20" s="206">
        <f t="shared" si="1"/>
        <v>0</v>
      </c>
      <c r="E20" s="207" t="s">
        <v>39</v>
      </c>
      <c r="F20" s="206">
        <v>222</v>
      </c>
      <c r="G20" s="206">
        <v>222</v>
      </c>
      <c r="H20" s="206">
        <f t="shared" si="0"/>
        <v>0</v>
      </c>
      <c r="L20" s="224"/>
      <c r="M20" s="198"/>
    </row>
    <row r="21" spans="1:13" ht="13.5" customHeight="1">
      <c r="A21" s="205" t="s">
        <v>40</v>
      </c>
      <c r="B21" s="206">
        <f>SUM(B22:B28)</f>
        <v>60755</v>
      </c>
      <c r="C21" s="206">
        <v>70255</v>
      </c>
      <c r="D21" s="206">
        <f t="shared" si="1"/>
        <v>9500</v>
      </c>
      <c r="E21" s="207" t="s">
        <v>41</v>
      </c>
      <c r="F21" s="206"/>
      <c r="G21" s="206">
        <v>0</v>
      </c>
      <c r="H21" s="206">
        <f t="shared" si="0"/>
        <v>0</v>
      </c>
      <c r="L21" s="224"/>
      <c r="M21" s="198"/>
    </row>
    <row r="22" spans="1:13" ht="13.5" customHeight="1">
      <c r="A22" s="208" t="s">
        <v>42</v>
      </c>
      <c r="B22" s="206">
        <v>24556</v>
      </c>
      <c r="C22" s="206">
        <v>23556</v>
      </c>
      <c r="D22" s="206">
        <f t="shared" si="1"/>
        <v>-1000</v>
      </c>
      <c r="E22" s="207" t="s">
        <v>43</v>
      </c>
      <c r="F22" s="206">
        <v>8536</v>
      </c>
      <c r="G22" s="206">
        <v>9458</v>
      </c>
      <c r="H22" s="206">
        <f t="shared" si="0"/>
        <v>922</v>
      </c>
      <c r="L22" s="224"/>
      <c r="M22" s="198"/>
    </row>
    <row r="23" spans="1:13" ht="13.5" customHeight="1">
      <c r="A23" s="208" t="s">
        <v>44</v>
      </c>
      <c r="B23" s="206">
        <v>14315</v>
      </c>
      <c r="C23" s="206">
        <v>15805</v>
      </c>
      <c r="D23" s="206">
        <f t="shared" si="1"/>
        <v>1490</v>
      </c>
      <c r="E23" s="207" t="s">
        <v>45</v>
      </c>
      <c r="F23" s="206">
        <v>12644</v>
      </c>
      <c r="G23" s="206">
        <v>12671</v>
      </c>
      <c r="H23" s="206">
        <f t="shared" si="0"/>
        <v>27</v>
      </c>
      <c r="L23" s="224"/>
      <c r="M23" s="198"/>
    </row>
    <row r="24" spans="1:13" ht="13.5" customHeight="1">
      <c r="A24" s="208" t="s">
        <v>46</v>
      </c>
      <c r="B24" s="206">
        <v>8845</v>
      </c>
      <c r="C24" s="206">
        <v>8845</v>
      </c>
      <c r="D24" s="206">
        <f t="shared" si="1"/>
        <v>0</v>
      </c>
      <c r="E24" s="207" t="s">
        <v>47</v>
      </c>
      <c r="F24" s="206">
        <v>551</v>
      </c>
      <c r="G24" s="206">
        <v>1151</v>
      </c>
      <c r="H24" s="206">
        <f t="shared" si="0"/>
        <v>600</v>
      </c>
      <c r="L24" s="224"/>
      <c r="M24" s="198"/>
    </row>
    <row r="25" spans="1:13" ht="13.5" customHeight="1">
      <c r="A25" s="208" t="s">
        <v>48</v>
      </c>
      <c r="B25" s="206">
        <v>-310</v>
      </c>
      <c r="C25" s="206">
        <v>-310</v>
      </c>
      <c r="D25" s="206">
        <f t="shared" si="1"/>
        <v>0</v>
      </c>
      <c r="E25" s="207" t="s">
        <v>49</v>
      </c>
      <c r="F25" s="206">
        <v>2637</v>
      </c>
      <c r="G25" s="206">
        <v>3803</v>
      </c>
      <c r="H25" s="206">
        <f t="shared" si="0"/>
        <v>1166</v>
      </c>
      <c r="L25" s="224"/>
      <c r="M25" s="198"/>
    </row>
    <row r="26" spans="1:13" ht="13.5" customHeight="1">
      <c r="A26" s="208" t="s">
        <v>50</v>
      </c>
      <c r="B26" s="206">
        <v>5750</v>
      </c>
      <c r="C26" s="206">
        <v>9996</v>
      </c>
      <c r="D26" s="206">
        <f t="shared" si="1"/>
        <v>4246</v>
      </c>
      <c r="E26" s="207" t="s">
        <v>51</v>
      </c>
      <c r="F26" s="206">
        <v>4000</v>
      </c>
      <c r="G26" s="206">
        <v>6000</v>
      </c>
      <c r="H26" s="206">
        <f t="shared" si="0"/>
        <v>2000</v>
      </c>
      <c r="L26" s="224"/>
      <c r="M26" s="198"/>
    </row>
    <row r="27" spans="1:13" ht="13.5" customHeight="1">
      <c r="A27" s="208" t="s">
        <v>52</v>
      </c>
      <c r="B27" s="206">
        <v>4000</v>
      </c>
      <c r="C27" s="206">
        <v>3015</v>
      </c>
      <c r="D27" s="206">
        <f t="shared" si="1"/>
        <v>-985</v>
      </c>
      <c r="E27" s="207" t="s">
        <v>53</v>
      </c>
      <c r="F27" s="206">
        <f>72717+12000</f>
        <v>84717</v>
      </c>
      <c r="G27" s="206">
        <v>124957</v>
      </c>
      <c r="H27" s="206">
        <f t="shared" si="0"/>
        <v>40240</v>
      </c>
      <c r="L27" s="224"/>
      <c r="M27" s="198"/>
    </row>
    <row r="28" spans="1:8" ht="13.5" customHeight="1">
      <c r="A28" s="208" t="s">
        <v>54</v>
      </c>
      <c r="B28" s="206">
        <v>3599</v>
      </c>
      <c r="C28" s="206">
        <v>9348</v>
      </c>
      <c r="D28" s="206">
        <f t="shared" si="1"/>
        <v>5749</v>
      </c>
      <c r="E28" s="207" t="s">
        <v>55</v>
      </c>
      <c r="F28" s="206">
        <v>7500</v>
      </c>
      <c r="G28" s="206">
        <v>7500</v>
      </c>
      <c r="H28" s="206">
        <f t="shared" si="0"/>
        <v>0</v>
      </c>
    </row>
    <row r="29" spans="1:8" ht="13.5" customHeight="1">
      <c r="A29" s="205" t="s">
        <v>56</v>
      </c>
      <c r="B29" s="206">
        <f>B21+B5</f>
        <v>157446</v>
      </c>
      <c r="C29" s="206">
        <f>C21+C5</f>
        <v>175962</v>
      </c>
      <c r="D29" s="206">
        <f>D21+D5</f>
        <v>18516</v>
      </c>
      <c r="E29" s="209" t="s">
        <v>57</v>
      </c>
      <c r="F29" s="206">
        <f>SUM(F5:F28)</f>
        <v>335215</v>
      </c>
      <c r="G29" s="206">
        <f>SUM(G5:G28)</f>
        <v>442329</v>
      </c>
      <c r="H29" s="206">
        <f>SUM(H5:H28)</f>
        <v>107114</v>
      </c>
    </row>
    <row r="30" spans="1:8" ht="13.5" customHeight="1">
      <c r="A30" s="205" t="s">
        <v>58</v>
      </c>
      <c r="B30" s="206">
        <f>B31+B49</f>
        <v>1085623</v>
      </c>
      <c r="C30" s="206">
        <f>C31+C49</f>
        <v>1206475</v>
      </c>
      <c r="D30" s="206">
        <f>D31+D49</f>
        <v>120852</v>
      </c>
      <c r="E30" s="209" t="s">
        <v>59</v>
      </c>
      <c r="F30" s="206">
        <f>F31+F49</f>
        <v>937340</v>
      </c>
      <c r="G30" s="206">
        <f>G31+G49</f>
        <v>1036192</v>
      </c>
      <c r="H30" s="206">
        <f>H31+H49</f>
        <v>98852</v>
      </c>
    </row>
    <row r="31" spans="1:8" ht="13.5" customHeight="1">
      <c r="A31" s="205" t="s">
        <v>60</v>
      </c>
      <c r="B31" s="206">
        <f>B32+B38+B48</f>
        <v>1053319</v>
      </c>
      <c r="C31" s="206">
        <f>C32+C38+C48</f>
        <v>1174171</v>
      </c>
      <c r="D31" s="206">
        <f>D32+D38+D48</f>
        <v>120852</v>
      </c>
      <c r="E31" s="209" t="s">
        <v>61</v>
      </c>
      <c r="F31" s="206">
        <f>F32+F38+F48</f>
        <v>908167</v>
      </c>
      <c r="G31" s="206">
        <f>G32+G38+G48</f>
        <v>1007019</v>
      </c>
      <c r="H31" s="206">
        <f>H32+H38+H48</f>
        <v>98852</v>
      </c>
    </row>
    <row r="32" spans="1:8" ht="13.5" customHeight="1">
      <c r="A32" s="205" t="s">
        <v>62</v>
      </c>
      <c r="B32" s="206">
        <f>SUM(B33:B37)</f>
        <v>67949</v>
      </c>
      <c r="C32" s="206">
        <f>SUM(C33:C37)</f>
        <v>67949</v>
      </c>
      <c r="D32" s="206">
        <f>SUM(D33:D37)</f>
        <v>0</v>
      </c>
      <c r="E32" s="209" t="s">
        <v>63</v>
      </c>
      <c r="F32" s="206">
        <f>SUM(F33:F37)</f>
        <v>46765</v>
      </c>
      <c r="G32" s="206">
        <f>SUM(G33:G37)</f>
        <v>46765</v>
      </c>
      <c r="H32" s="206">
        <f>SUM(H33:H37)</f>
        <v>0</v>
      </c>
    </row>
    <row r="33" spans="1:8" ht="13.5" customHeight="1">
      <c r="A33" s="210" t="s">
        <v>64</v>
      </c>
      <c r="B33" s="206">
        <v>34383</v>
      </c>
      <c r="C33" s="206">
        <f>B33</f>
        <v>34383</v>
      </c>
      <c r="D33" s="206"/>
      <c r="E33" s="211" t="s">
        <v>65</v>
      </c>
      <c r="F33" s="206">
        <v>26261</v>
      </c>
      <c r="G33" s="206">
        <f>F33</f>
        <v>26261</v>
      </c>
      <c r="H33" s="206"/>
    </row>
    <row r="34" spans="1:8" ht="13.5" customHeight="1">
      <c r="A34" s="210" t="s">
        <v>66</v>
      </c>
      <c r="B34" s="206">
        <v>7553</v>
      </c>
      <c r="C34" s="206">
        <f aca="true" t="shared" si="2" ref="C34:C49">B34</f>
        <v>7553</v>
      </c>
      <c r="D34" s="212"/>
      <c r="E34" s="213" t="s">
        <v>67</v>
      </c>
      <c r="F34" s="206">
        <v>39</v>
      </c>
      <c r="G34" s="206">
        <f aca="true" t="shared" si="3" ref="G34:G48">F34</f>
        <v>39</v>
      </c>
      <c r="H34" s="206"/>
    </row>
    <row r="35" spans="1:8" ht="13.5" customHeight="1">
      <c r="A35" s="214" t="s">
        <v>68</v>
      </c>
      <c r="B35" s="206">
        <v>6012</v>
      </c>
      <c r="C35" s="206">
        <f t="shared" si="2"/>
        <v>6012</v>
      </c>
      <c r="D35" s="206"/>
      <c r="E35" s="213" t="s">
        <v>69</v>
      </c>
      <c r="F35" s="206">
        <v>3087</v>
      </c>
      <c r="G35" s="206">
        <f t="shared" si="3"/>
        <v>3087</v>
      </c>
      <c r="H35" s="206"/>
    </row>
    <row r="36" spans="1:8" ht="13.5" customHeight="1">
      <c r="A36" s="214" t="s">
        <v>70</v>
      </c>
      <c r="B36" s="206">
        <v>13611</v>
      </c>
      <c r="C36" s="206">
        <f t="shared" si="2"/>
        <v>13611</v>
      </c>
      <c r="D36" s="206"/>
      <c r="E36" s="213" t="s">
        <v>71</v>
      </c>
      <c r="F36" s="206">
        <v>9558</v>
      </c>
      <c r="G36" s="206">
        <f t="shared" si="3"/>
        <v>9558</v>
      </c>
      <c r="H36" s="206"/>
    </row>
    <row r="37" spans="1:8" ht="13.5" customHeight="1">
      <c r="A37" s="214" t="s">
        <v>72</v>
      </c>
      <c r="B37" s="206">
        <v>6390</v>
      </c>
      <c r="C37" s="206">
        <f t="shared" si="2"/>
        <v>6390</v>
      </c>
      <c r="D37" s="206"/>
      <c r="E37" s="213" t="s">
        <v>73</v>
      </c>
      <c r="F37" s="206">
        <v>7820</v>
      </c>
      <c r="G37" s="206">
        <f t="shared" si="3"/>
        <v>7820</v>
      </c>
      <c r="H37" s="206"/>
    </row>
    <row r="38" spans="1:8" ht="13.5" customHeight="1">
      <c r="A38" s="215" t="s">
        <v>74</v>
      </c>
      <c r="B38" s="206">
        <f>SUM(B39:B47)</f>
        <v>982976</v>
      </c>
      <c r="C38" s="206">
        <f>SUM(C39:C47)</f>
        <v>1103828</v>
      </c>
      <c r="D38" s="206">
        <f>SUM(D39:D47)</f>
        <v>120852</v>
      </c>
      <c r="E38" s="209" t="s">
        <v>75</v>
      </c>
      <c r="F38" s="206">
        <f>SUM(F39:F47)</f>
        <v>859192</v>
      </c>
      <c r="G38" s="206">
        <f>SUM(G39:G47)</f>
        <v>958044</v>
      </c>
      <c r="H38" s="206">
        <f>SUM(H39:H47)</f>
        <v>98852</v>
      </c>
    </row>
    <row r="39" spans="1:9" ht="13.5" customHeight="1">
      <c r="A39" s="214" t="s">
        <v>76</v>
      </c>
      <c r="B39" s="206">
        <v>78933</v>
      </c>
      <c r="C39" s="206">
        <v>109463</v>
      </c>
      <c r="D39" s="206">
        <f aca="true" t="shared" si="4" ref="D39:D49">C39-B39</f>
        <v>30530</v>
      </c>
      <c r="E39" s="213" t="s">
        <v>77</v>
      </c>
      <c r="F39" s="206">
        <v>54696</v>
      </c>
      <c r="G39" s="206">
        <v>74316</v>
      </c>
      <c r="H39" s="206">
        <v>19620</v>
      </c>
      <c r="I39" s="225"/>
    </row>
    <row r="40" spans="1:10" ht="13.5" customHeight="1">
      <c r="A40" s="214" t="s">
        <v>78</v>
      </c>
      <c r="B40" s="206">
        <v>284686</v>
      </c>
      <c r="C40" s="206">
        <v>346151</v>
      </c>
      <c r="D40" s="206">
        <f t="shared" si="4"/>
        <v>61465</v>
      </c>
      <c r="E40" s="213" t="s">
        <v>79</v>
      </c>
      <c r="F40" s="206">
        <v>206426</v>
      </c>
      <c r="G40" s="206">
        <v>256301</v>
      </c>
      <c r="H40" s="206">
        <v>49875</v>
      </c>
      <c r="I40" s="226"/>
      <c r="J40" s="226"/>
    </row>
    <row r="41" spans="1:10" ht="13.5" customHeight="1">
      <c r="A41" s="214" t="s">
        <v>80</v>
      </c>
      <c r="B41" s="206">
        <v>99241</v>
      </c>
      <c r="C41" s="206">
        <v>121483</v>
      </c>
      <c r="D41" s="206">
        <f t="shared" si="4"/>
        <v>22242</v>
      </c>
      <c r="E41" s="213" t="s">
        <v>81</v>
      </c>
      <c r="F41" s="206">
        <v>99241</v>
      </c>
      <c r="G41" s="206">
        <v>121483</v>
      </c>
      <c r="H41" s="206">
        <v>22242</v>
      </c>
      <c r="I41" s="226"/>
      <c r="J41" s="226"/>
    </row>
    <row r="42" spans="1:10" ht="13.5" customHeight="1">
      <c r="A42" s="216" t="s">
        <v>82</v>
      </c>
      <c r="B42" s="206">
        <v>65256</v>
      </c>
      <c r="C42" s="206">
        <v>71871</v>
      </c>
      <c r="D42" s="206">
        <f t="shared" si="4"/>
        <v>6615</v>
      </c>
      <c r="E42" s="213" t="s">
        <v>83</v>
      </c>
      <c r="F42" s="206">
        <v>59456</v>
      </c>
      <c r="G42" s="206">
        <v>66571</v>
      </c>
      <c r="H42" s="206">
        <v>7115</v>
      </c>
      <c r="I42" s="226"/>
      <c r="J42" s="226"/>
    </row>
    <row r="43" spans="1:10" ht="13.5" customHeight="1">
      <c r="A43" s="214" t="s">
        <v>84</v>
      </c>
      <c r="B43" s="206">
        <v>115326</v>
      </c>
      <c r="C43" s="206">
        <f t="shared" si="2"/>
        <v>115326</v>
      </c>
      <c r="D43" s="206">
        <f t="shared" si="4"/>
        <v>0</v>
      </c>
      <c r="E43" s="213" t="s">
        <v>85</v>
      </c>
      <c r="F43" s="206">
        <v>100147</v>
      </c>
      <c r="G43" s="206">
        <f t="shared" si="3"/>
        <v>100147</v>
      </c>
      <c r="H43" s="206"/>
      <c r="I43" s="226"/>
      <c r="J43" s="226"/>
    </row>
    <row r="44" spans="1:8" ht="13.5" customHeight="1">
      <c r="A44" s="217" t="s">
        <v>86</v>
      </c>
      <c r="B44" s="206">
        <v>19374</v>
      </c>
      <c r="C44" s="206">
        <f t="shared" si="2"/>
        <v>19374</v>
      </c>
      <c r="D44" s="206">
        <f t="shared" si="4"/>
        <v>0</v>
      </c>
      <c r="E44" s="207" t="s">
        <v>87</v>
      </c>
      <c r="F44" s="206">
        <v>20352</v>
      </c>
      <c r="G44" s="206">
        <f t="shared" si="3"/>
        <v>20352</v>
      </c>
      <c r="H44" s="206"/>
    </row>
    <row r="45" spans="1:8" ht="13.5" customHeight="1">
      <c r="A45" s="214" t="s">
        <v>88</v>
      </c>
      <c r="B45" s="206"/>
      <c r="C45" s="206">
        <f t="shared" si="2"/>
        <v>0</v>
      </c>
      <c r="D45" s="206">
        <f t="shared" si="4"/>
        <v>0</v>
      </c>
      <c r="E45" s="213" t="s">
        <v>89</v>
      </c>
      <c r="F45" s="206"/>
      <c r="G45" s="206">
        <f t="shared" si="3"/>
        <v>0</v>
      </c>
      <c r="H45" s="206"/>
    </row>
    <row r="46" spans="1:8" ht="13.5" customHeight="1">
      <c r="A46" s="214" t="s">
        <v>90</v>
      </c>
      <c r="B46" s="206">
        <v>320160</v>
      </c>
      <c r="C46" s="206">
        <f t="shared" si="2"/>
        <v>320160</v>
      </c>
      <c r="D46" s="206">
        <f t="shared" si="4"/>
        <v>0</v>
      </c>
      <c r="E46" s="213" t="s">
        <v>91</v>
      </c>
      <c r="F46" s="206">
        <v>318874</v>
      </c>
      <c r="G46" s="206">
        <f t="shared" si="3"/>
        <v>318874</v>
      </c>
      <c r="H46" s="206"/>
    </row>
    <row r="47" spans="1:8" ht="13.5" customHeight="1">
      <c r="A47" s="216" t="s">
        <v>92</v>
      </c>
      <c r="B47" s="206"/>
      <c r="C47" s="206">
        <f t="shared" si="2"/>
        <v>0</v>
      </c>
      <c r="D47" s="206">
        <f t="shared" si="4"/>
        <v>0</v>
      </c>
      <c r="E47" s="213" t="s">
        <v>93</v>
      </c>
      <c r="F47" s="206"/>
      <c r="G47" s="206">
        <f t="shared" si="3"/>
        <v>0</v>
      </c>
      <c r="H47" s="206"/>
    </row>
    <row r="48" spans="1:8" ht="13.5" customHeight="1">
      <c r="A48" s="218" t="s">
        <v>94</v>
      </c>
      <c r="B48" s="206">
        <v>2394</v>
      </c>
      <c r="C48" s="206">
        <f t="shared" si="2"/>
        <v>2394</v>
      </c>
      <c r="D48" s="206">
        <f t="shared" si="4"/>
        <v>0</v>
      </c>
      <c r="E48" s="211" t="s">
        <v>95</v>
      </c>
      <c r="F48" s="206">
        <v>2210</v>
      </c>
      <c r="G48" s="206">
        <f t="shared" si="3"/>
        <v>2210</v>
      </c>
      <c r="H48" s="206"/>
    </row>
    <row r="49" spans="1:8" ht="13.5" customHeight="1">
      <c r="A49" s="218" t="s">
        <v>96</v>
      </c>
      <c r="B49" s="206">
        <v>32304</v>
      </c>
      <c r="C49" s="206">
        <f t="shared" si="2"/>
        <v>32304</v>
      </c>
      <c r="D49" s="206">
        <f t="shared" si="4"/>
        <v>0</v>
      </c>
      <c r="E49" s="211" t="s">
        <v>97</v>
      </c>
      <c r="F49" s="206">
        <v>29173</v>
      </c>
      <c r="G49" s="206">
        <v>29173</v>
      </c>
      <c r="H49" s="206"/>
    </row>
    <row r="50" spans="1:8" ht="13.5" customHeight="1">
      <c r="A50" s="219" t="s">
        <v>98</v>
      </c>
      <c r="B50" s="206">
        <f>B51</f>
        <v>6500</v>
      </c>
      <c r="C50" s="206">
        <f>C51</f>
        <v>20500</v>
      </c>
      <c r="D50" s="206">
        <f>D51</f>
        <v>14000</v>
      </c>
      <c r="E50" s="209" t="s">
        <v>99</v>
      </c>
      <c r="F50" s="206"/>
      <c r="G50" s="206"/>
      <c r="H50" s="206"/>
    </row>
    <row r="51" spans="1:8" ht="13.5" customHeight="1">
      <c r="A51" s="220" t="s">
        <v>100</v>
      </c>
      <c r="B51" s="206">
        <v>6500</v>
      </c>
      <c r="C51" s="206">
        <v>20500</v>
      </c>
      <c r="D51" s="206">
        <f>C51-B51</f>
        <v>14000</v>
      </c>
      <c r="E51" s="211" t="s">
        <v>101</v>
      </c>
      <c r="F51" s="206"/>
      <c r="G51" s="206"/>
      <c r="H51" s="206"/>
    </row>
    <row r="52" spans="1:8" ht="13.5" customHeight="1">
      <c r="A52" s="218" t="s">
        <v>102</v>
      </c>
      <c r="B52" s="206"/>
      <c r="C52" s="206"/>
      <c r="D52" s="206"/>
      <c r="E52" s="211" t="s">
        <v>103</v>
      </c>
      <c r="F52" s="206">
        <f>F49</f>
        <v>29173</v>
      </c>
      <c r="G52" s="206">
        <f>G49</f>
        <v>29173</v>
      </c>
      <c r="H52" s="206"/>
    </row>
    <row r="53" spans="1:8" ht="13.5" customHeight="1">
      <c r="A53" s="220" t="s">
        <v>104</v>
      </c>
      <c r="B53" s="206"/>
      <c r="C53" s="206"/>
      <c r="D53" s="206"/>
      <c r="E53" s="209" t="s">
        <v>105</v>
      </c>
      <c r="F53" s="206"/>
      <c r="G53" s="206"/>
      <c r="H53" s="206"/>
    </row>
    <row r="54" spans="1:8" ht="13.5" customHeight="1">
      <c r="A54" s="218" t="s">
        <v>106</v>
      </c>
      <c r="B54" s="206">
        <f>B55</f>
        <v>452</v>
      </c>
      <c r="C54" s="206">
        <f>C55</f>
        <v>452</v>
      </c>
      <c r="D54" s="206"/>
      <c r="E54" s="209" t="s">
        <v>107</v>
      </c>
      <c r="F54" s="206"/>
      <c r="G54" s="206"/>
      <c r="H54" s="206"/>
    </row>
    <row r="55" spans="1:8" ht="13.5" customHeight="1">
      <c r="A55" s="220" t="s">
        <v>108</v>
      </c>
      <c r="B55" s="206">
        <v>452</v>
      </c>
      <c r="C55" s="206">
        <v>452</v>
      </c>
      <c r="D55" s="206"/>
      <c r="E55" s="209" t="s">
        <v>109</v>
      </c>
      <c r="F55" s="206"/>
      <c r="G55" s="206"/>
      <c r="H55" s="206"/>
    </row>
    <row r="56" spans="1:8" ht="13.5" customHeight="1">
      <c r="A56" s="220" t="s">
        <v>110</v>
      </c>
      <c r="B56" s="206"/>
      <c r="C56" s="206"/>
      <c r="D56" s="206"/>
      <c r="E56" s="209"/>
      <c r="F56" s="206"/>
      <c r="G56" s="206"/>
      <c r="H56" s="206"/>
    </row>
    <row r="57" spans="1:8" ht="13.5" customHeight="1">
      <c r="A57" s="218" t="s">
        <v>111</v>
      </c>
      <c r="B57" s="206">
        <v>22534</v>
      </c>
      <c r="C57" s="206">
        <v>75132</v>
      </c>
      <c r="D57" s="206">
        <f>C57-B57</f>
        <v>52598</v>
      </c>
      <c r="E57" s="209"/>
      <c r="F57" s="206"/>
      <c r="G57" s="206"/>
      <c r="H57" s="206"/>
    </row>
    <row r="58" spans="1:8" ht="15.75" customHeight="1">
      <c r="A58" s="221" t="s">
        <v>112</v>
      </c>
      <c r="B58" s="206">
        <f>B29+B30+B50+B52+B54+B57</f>
        <v>1272555</v>
      </c>
      <c r="C58" s="206">
        <f>C29+C30+C50+C52+C54+C57</f>
        <v>1478521</v>
      </c>
      <c r="D58" s="206">
        <f>D29+D30+D50+D52+D54+D57</f>
        <v>205966</v>
      </c>
      <c r="E58" s="222" t="s">
        <v>113</v>
      </c>
      <c r="F58" s="206">
        <f>F29+F30</f>
        <v>1272555</v>
      </c>
      <c r="G58" s="206">
        <f>G29+G30</f>
        <v>1478521</v>
      </c>
      <c r="H58" s="206">
        <f>H29+H30</f>
        <v>205966</v>
      </c>
    </row>
    <row r="59" spans="6:8" ht="15" customHeight="1">
      <c r="F59" s="223"/>
      <c r="G59" s="223"/>
      <c r="H59" s="223"/>
    </row>
    <row r="61" spans="6:8" ht="14.25">
      <c r="F61" s="223"/>
      <c r="G61" s="223"/>
      <c r="H61" s="223"/>
    </row>
  </sheetData>
  <sheetProtection/>
  <mergeCells count="2">
    <mergeCell ref="A2:H2"/>
    <mergeCell ref="G3:H3"/>
  </mergeCells>
  <printOptions horizontalCentered="1"/>
  <pageMargins left="0.39" right="0.39" top="0.59" bottom="0.59" header="0.51" footer="0.51"/>
  <pageSetup firstPageNumber="8" useFirstPageNumber="1" horizontalDpi="600" verticalDpi="600" orientation="portrait" paperSize="9" scale="86" r:id="rId1"/>
  <headerFooter alignWithMargins="0">
    <oddFooter>&amp;C&amp;15- &amp;P -</oddFooter>
  </headerFooter>
</worksheet>
</file>

<file path=xl/worksheets/sheet2.xml><?xml version="1.0" encoding="utf-8"?>
<worksheet xmlns="http://schemas.openxmlformats.org/spreadsheetml/2006/main" xmlns:r="http://schemas.openxmlformats.org/officeDocument/2006/relationships">
  <dimension ref="A1:G252"/>
  <sheetViews>
    <sheetView tabSelected="1" view="pageBreakPreview" zoomScale="115" zoomScaleSheetLayoutView="115" zoomScalePageLayoutView="0" workbookViewId="0" topLeftCell="A208">
      <selection activeCell="G215" sqref="G215"/>
    </sheetView>
  </sheetViews>
  <sheetFormatPr defaultColWidth="9.00390625" defaultRowHeight="14.25"/>
  <cols>
    <col min="1" max="1" width="4.50390625" style="178" customWidth="1"/>
    <col min="2" max="2" width="3.50390625" style="178" customWidth="1"/>
    <col min="3" max="3" width="3.375" style="178" customWidth="1"/>
    <col min="4" max="4" width="11.125" style="175" customWidth="1"/>
    <col min="5" max="5" width="19.50390625" style="175" customWidth="1"/>
    <col min="6" max="6" width="12.25390625" style="179" customWidth="1"/>
    <col min="7" max="7" width="49.50390625" style="178" customWidth="1"/>
    <col min="8" max="16384" width="9.00390625" style="178" customWidth="1"/>
  </cols>
  <sheetData>
    <row r="1" spans="1:7" s="175" customFormat="1" ht="18.75">
      <c r="A1" s="229" t="s">
        <v>114</v>
      </c>
      <c r="B1" s="229"/>
      <c r="C1" s="229"/>
      <c r="D1" s="180"/>
      <c r="E1" s="180"/>
      <c r="F1" s="181"/>
      <c r="G1" s="180"/>
    </row>
    <row r="2" spans="1:7" ht="24">
      <c r="A2" s="230" t="s">
        <v>115</v>
      </c>
      <c r="B2" s="230"/>
      <c r="C2" s="230"/>
      <c r="D2" s="230"/>
      <c r="E2" s="230"/>
      <c r="F2" s="230"/>
      <c r="G2" s="230"/>
    </row>
    <row r="3" spans="1:7" s="176" customFormat="1" ht="14.25" customHeight="1">
      <c r="A3" s="231" t="s">
        <v>2</v>
      </c>
      <c r="B3" s="231"/>
      <c r="C3" s="231"/>
      <c r="D3" s="231"/>
      <c r="E3" s="231"/>
      <c r="F3" s="231"/>
      <c r="G3" s="231"/>
    </row>
    <row r="4" spans="1:7" ht="19.5" customHeight="1">
      <c r="A4" s="232" t="s">
        <v>116</v>
      </c>
      <c r="B4" s="232"/>
      <c r="C4" s="232"/>
      <c r="D4" s="232" t="s">
        <v>117</v>
      </c>
      <c r="E4" s="232" t="s">
        <v>118</v>
      </c>
      <c r="F4" s="233" t="s">
        <v>119</v>
      </c>
      <c r="G4" s="232" t="s">
        <v>120</v>
      </c>
    </row>
    <row r="5" spans="1:7" ht="19.5" customHeight="1">
      <c r="A5" s="182" t="s">
        <v>121</v>
      </c>
      <c r="B5" s="182" t="s">
        <v>122</v>
      </c>
      <c r="C5" s="182" t="s">
        <v>123</v>
      </c>
      <c r="D5" s="232"/>
      <c r="E5" s="232"/>
      <c r="F5" s="233"/>
      <c r="G5" s="232"/>
    </row>
    <row r="6" spans="1:7" ht="19.5" customHeight="1">
      <c r="A6" s="182"/>
      <c r="B6" s="182"/>
      <c r="C6" s="182"/>
      <c r="D6" s="182"/>
      <c r="E6" s="182"/>
      <c r="F6" s="183">
        <f>SUM(F7:F252)/2</f>
        <v>103597.95999999999</v>
      </c>
      <c r="G6" s="182"/>
    </row>
    <row r="7" spans="1:7" ht="19.5" customHeight="1">
      <c r="A7" s="182">
        <v>201</v>
      </c>
      <c r="B7" s="182"/>
      <c r="C7" s="182"/>
      <c r="D7" s="182"/>
      <c r="E7" s="182"/>
      <c r="F7" s="183">
        <f>SUM(F8:F85)</f>
        <v>29868.03</v>
      </c>
      <c r="G7" s="182"/>
    </row>
    <row r="8" spans="1:7" ht="24">
      <c r="A8" s="184">
        <v>201</v>
      </c>
      <c r="B8" s="184" t="s">
        <v>124</v>
      </c>
      <c r="C8" s="184" t="s">
        <v>125</v>
      </c>
      <c r="D8" s="185" t="s">
        <v>126</v>
      </c>
      <c r="E8" s="185" t="s">
        <v>127</v>
      </c>
      <c r="F8" s="186">
        <v>70</v>
      </c>
      <c r="G8" s="185"/>
    </row>
    <row r="9" spans="1:7" ht="24">
      <c r="A9" s="186">
        <v>201</v>
      </c>
      <c r="B9" s="186" t="s">
        <v>124</v>
      </c>
      <c r="C9" s="186" t="s">
        <v>125</v>
      </c>
      <c r="D9" s="185" t="s">
        <v>126</v>
      </c>
      <c r="E9" s="185" t="s">
        <v>128</v>
      </c>
      <c r="F9" s="186">
        <v>50</v>
      </c>
      <c r="G9" s="185"/>
    </row>
    <row r="10" spans="1:7" ht="25.5" customHeight="1">
      <c r="A10" s="184">
        <v>201</v>
      </c>
      <c r="B10" s="184" t="s">
        <v>124</v>
      </c>
      <c r="C10" s="184" t="s">
        <v>125</v>
      </c>
      <c r="D10" s="185" t="s">
        <v>126</v>
      </c>
      <c r="E10" s="185" t="s">
        <v>129</v>
      </c>
      <c r="F10" s="186">
        <v>20</v>
      </c>
      <c r="G10" s="185" t="s">
        <v>130</v>
      </c>
    </row>
    <row r="11" spans="1:7" ht="24">
      <c r="A11" s="186">
        <v>201</v>
      </c>
      <c r="B11" s="184" t="s">
        <v>124</v>
      </c>
      <c r="C11" s="184" t="s">
        <v>125</v>
      </c>
      <c r="D11" s="185" t="s">
        <v>126</v>
      </c>
      <c r="E11" s="185" t="s">
        <v>131</v>
      </c>
      <c r="F11" s="186">
        <v>10</v>
      </c>
      <c r="G11" s="185"/>
    </row>
    <row r="12" spans="1:7" ht="24">
      <c r="A12" s="186">
        <v>201</v>
      </c>
      <c r="B12" s="184" t="s">
        <v>132</v>
      </c>
      <c r="C12" s="184" t="s">
        <v>133</v>
      </c>
      <c r="D12" s="185" t="s">
        <v>126</v>
      </c>
      <c r="E12" s="185" t="s">
        <v>134</v>
      </c>
      <c r="F12" s="186">
        <v>50</v>
      </c>
      <c r="G12" s="185"/>
    </row>
    <row r="13" spans="1:7" ht="18.75" customHeight="1">
      <c r="A13" s="184">
        <v>201</v>
      </c>
      <c r="B13" s="184" t="s">
        <v>125</v>
      </c>
      <c r="C13" s="186" t="s">
        <v>132</v>
      </c>
      <c r="D13" s="185" t="s">
        <v>135</v>
      </c>
      <c r="E13" s="185" t="s">
        <v>136</v>
      </c>
      <c r="F13" s="186">
        <v>10</v>
      </c>
      <c r="G13" s="185" t="s">
        <v>137</v>
      </c>
    </row>
    <row r="14" spans="1:7" ht="25.5" customHeight="1">
      <c r="A14" s="186">
        <v>201</v>
      </c>
      <c r="B14" s="184" t="s">
        <v>125</v>
      </c>
      <c r="C14" s="186" t="s">
        <v>132</v>
      </c>
      <c r="D14" s="185" t="s">
        <v>135</v>
      </c>
      <c r="E14" s="185" t="s">
        <v>138</v>
      </c>
      <c r="F14" s="186">
        <v>50</v>
      </c>
      <c r="G14" s="185" t="s">
        <v>137</v>
      </c>
    </row>
    <row r="15" spans="1:7" ht="19.5" customHeight="1">
      <c r="A15" s="184">
        <v>201</v>
      </c>
      <c r="B15" s="184" t="s">
        <v>125</v>
      </c>
      <c r="C15" s="186" t="s">
        <v>132</v>
      </c>
      <c r="D15" s="185" t="s">
        <v>135</v>
      </c>
      <c r="E15" s="185" t="s">
        <v>128</v>
      </c>
      <c r="F15" s="186">
        <v>120</v>
      </c>
      <c r="G15" s="185"/>
    </row>
    <row r="16" spans="1:7" ht="24" customHeight="1">
      <c r="A16" s="186">
        <v>201</v>
      </c>
      <c r="B16" s="184" t="s">
        <v>133</v>
      </c>
      <c r="C16" s="184" t="s">
        <v>125</v>
      </c>
      <c r="D16" s="185" t="s">
        <v>139</v>
      </c>
      <c r="E16" s="185" t="s">
        <v>140</v>
      </c>
      <c r="F16" s="186">
        <v>90</v>
      </c>
      <c r="G16" s="185"/>
    </row>
    <row r="17" spans="1:7" ht="19.5" customHeight="1">
      <c r="A17" s="186">
        <v>201</v>
      </c>
      <c r="B17" s="184" t="s">
        <v>133</v>
      </c>
      <c r="C17" s="184" t="s">
        <v>125</v>
      </c>
      <c r="D17" s="185" t="s">
        <v>139</v>
      </c>
      <c r="E17" s="185" t="s">
        <v>128</v>
      </c>
      <c r="F17" s="186">
        <v>130</v>
      </c>
      <c r="G17" s="182"/>
    </row>
    <row r="18" spans="1:7" ht="65.25" customHeight="1">
      <c r="A18" s="184">
        <v>201</v>
      </c>
      <c r="B18" s="184" t="s">
        <v>133</v>
      </c>
      <c r="C18" s="184" t="s">
        <v>125</v>
      </c>
      <c r="D18" s="185" t="s">
        <v>141</v>
      </c>
      <c r="E18" s="185" t="s">
        <v>142</v>
      </c>
      <c r="F18" s="186">
        <v>50</v>
      </c>
      <c r="G18" s="185" t="s">
        <v>143</v>
      </c>
    </row>
    <row r="19" spans="1:7" ht="40.5" customHeight="1">
      <c r="A19" s="186" t="s">
        <v>144</v>
      </c>
      <c r="B19" s="186" t="s">
        <v>133</v>
      </c>
      <c r="C19" s="186" t="s">
        <v>125</v>
      </c>
      <c r="D19" s="185" t="s">
        <v>141</v>
      </c>
      <c r="E19" s="185" t="s">
        <v>145</v>
      </c>
      <c r="F19" s="186">
        <v>186</v>
      </c>
      <c r="G19" s="185" t="s">
        <v>146</v>
      </c>
    </row>
    <row r="20" spans="1:7" ht="24">
      <c r="A20" s="186">
        <v>201</v>
      </c>
      <c r="B20" s="184" t="s">
        <v>133</v>
      </c>
      <c r="C20" s="186">
        <v>99</v>
      </c>
      <c r="D20" s="185" t="s">
        <v>141</v>
      </c>
      <c r="E20" s="185" t="s">
        <v>147</v>
      </c>
      <c r="F20" s="186">
        <v>30</v>
      </c>
      <c r="G20" s="187"/>
    </row>
    <row r="21" spans="1:7" ht="27.75" customHeight="1">
      <c r="A21" s="186" t="s">
        <v>144</v>
      </c>
      <c r="B21" s="186" t="s">
        <v>133</v>
      </c>
      <c r="C21" s="186" t="s">
        <v>125</v>
      </c>
      <c r="D21" s="185" t="s">
        <v>148</v>
      </c>
      <c r="E21" s="185" t="s">
        <v>149</v>
      </c>
      <c r="F21" s="186">
        <v>20</v>
      </c>
      <c r="G21" s="185"/>
    </row>
    <row r="22" spans="1:7" ht="54" customHeight="1">
      <c r="A22" s="184" t="s">
        <v>144</v>
      </c>
      <c r="B22" s="184" t="s">
        <v>133</v>
      </c>
      <c r="C22" s="184" t="s">
        <v>125</v>
      </c>
      <c r="D22" s="185" t="s">
        <v>148</v>
      </c>
      <c r="E22" s="185" t="s">
        <v>150</v>
      </c>
      <c r="F22" s="186">
        <v>10</v>
      </c>
      <c r="G22" s="185"/>
    </row>
    <row r="23" spans="1:7" ht="27" customHeight="1">
      <c r="A23" s="186">
        <v>201</v>
      </c>
      <c r="B23" s="184" t="s">
        <v>133</v>
      </c>
      <c r="C23" s="186">
        <v>99</v>
      </c>
      <c r="D23" s="185" t="s">
        <v>148</v>
      </c>
      <c r="E23" s="185" t="s">
        <v>151</v>
      </c>
      <c r="F23" s="186">
        <v>100</v>
      </c>
      <c r="G23" s="187"/>
    </row>
    <row r="24" spans="1:7" ht="28.5" customHeight="1">
      <c r="A24" s="186">
        <v>201</v>
      </c>
      <c r="B24" s="184" t="s">
        <v>133</v>
      </c>
      <c r="C24" s="184" t="s">
        <v>125</v>
      </c>
      <c r="D24" s="185" t="s">
        <v>152</v>
      </c>
      <c r="E24" s="185" t="s">
        <v>153</v>
      </c>
      <c r="F24" s="186">
        <v>10</v>
      </c>
      <c r="G24" s="185" t="s">
        <v>154</v>
      </c>
    </row>
    <row r="25" spans="1:7" ht="27" customHeight="1">
      <c r="A25" s="184">
        <v>201</v>
      </c>
      <c r="B25" s="184" t="s">
        <v>133</v>
      </c>
      <c r="C25" s="184" t="s">
        <v>125</v>
      </c>
      <c r="D25" s="185" t="s">
        <v>152</v>
      </c>
      <c r="E25" s="185" t="s">
        <v>155</v>
      </c>
      <c r="F25" s="186">
        <v>10</v>
      </c>
      <c r="G25" s="185" t="s">
        <v>156</v>
      </c>
    </row>
    <row r="26" spans="1:7" ht="25.5" customHeight="1">
      <c r="A26" s="186" t="s">
        <v>144</v>
      </c>
      <c r="B26" s="186" t="s">
        <v>133</v>
      </c>
      <c r="C26" s="186" t="s">
        <v>132</v>
      </c>
      <c r="D26" s="185" t="s">
        <v>157</v>
      </c>
      <c r="E26" s="185" t="s">
        <v>158</v>
      </c>
      <c r="F26" s="186">
        <v>126.65</v>
      </c>
      <c r="G26" s="185" t="s">
        <v>159</v>
      </c>
    </row>
    <row r="27" spans="1:7" ht="27.75" customHeight="1">
      <c r="A27" s="184" t="s">
        <v>144</v>
      </c>
      <c r="B27" s="184" t="s">
        <v>133</v>
      </c>
      <c r="C27" s="184">
        <v>99</v>
      </c>
      <c r="D27" s="185" t="s">
        <v>157</v>
      </c>
      <c r="E27" s="185" t="s">
        <v>160</v>
      </c>
      <c r="F27" s="186">
        <v>38</v>
      </c>
      <c r="G27" s="185"/>
    </row>
    <row r="28" spans="1:7" ht="24">
      <c r="A28" s="186" t="s">
        <v>144</v>
      </c>
      <c r="B28" s="186" t="s">
        <v>133</v>
      </c>
      <c r="C28" s="186" t="s">
        <v>132</v>
      </c>
      <c r="D28" s="185" t="s">
        <v>157</v>
      </c>
      <c r="E28" s="185" t="s">
        <v>161</v>
      </c>
      <c r="F28" s="186">
        <v>100</v>
      </c>
      <c r="G28" s="185" t="s">
        <v>162</v>
      </c>
    </row>
    <row r="29" spans="1:7" ht="26.25" customHeight="1">
      <c r="A29" s="186" t="s">
        <v>144</v>
      </c>
      <c r="B29" s="186" t="s">
        <v>133</v>
      </c>
      <c r="C29" s="186">
        <v>99</v>
      </c>
      <c r="D29" s="185" t="s">
        <v>157</v>
      </c>
      <c r="E29" s="185" t="s">
        <v>163</v>
      </c>
      <c r="F29" s="186">
        <v>21.05</v>
      </c>
      <c r="G29" s="187"/>
    </row>
    <row r="30" spans="1:7" ht="24">
      <c r="A30" s="186">
        <v>201</v>
      </c>
      <c r="B30" s="184" t="s">
        <v>133</v>
      </c>
      <c r="C30" s="186">
        <v>99</v>
      </c>
      <c r="D30" s="185" t="s">
        <v>157</v>
      </c>
      <c r="E30" s="185" t="s">
        <v>164</v>
      </c>
      <c r="F30" s="186">
        <v>800</v>
      </c>
      <c r="G30" s="187"/>
    </row>
    <row r="31" spans="1:7" ht="19.5" customHeight="1">
      <c r="A31" s="184">
        <v>201</v>
      </c>
      <c r="B31" s="184" t="s">
        <v>133</v>
      </c>
      <c r="C31" s="184" t="s">
        <v>165</v>
      </c>
      <c r="D31" s="185" t="s">
        <v>166</v>
      </c>
      <c r="E31" s="185" t="s">
        <v>167</v>
      </c>
      <c r="F31" s="186">
        <v>40</v>
      </c>
      <c r="G31" s="187"/>
    </row>
    <row r="32" spans="1:7" ht="24">
      <c r="A32" s="184">
        <v>201</v>
      </c>
      <c r="B32" s="184" t="s">
        <v>168</v>
      </c>
      <c r="C32" s="184">
        <v>99</v>
      </c>
      <c r="D32" s="185" t="s">
        <v>169</v>
      </c>
      <c r="E32" s="185" t="s">
        <v>170</v>
      </c>
      <c r="F32" s="186">
        <v>40</v>
      </c>
      <c r="G32" s="185" t="s">
        <v>171</v>
      </c>
    </row>
    <row r="33" spans="1:7" ht="36">
      <c r="A33" s="186">
        <v>201</v>
      </c>
      <c r="B33" s="186" t="s">
        <v>168</v>
      </c>
      <c r="C33" s="186">
        <v>99</v>
      </c>
      <c r="D33" s="185" t="s">
        <v>169</v>
      </c>
      <c r="E33" s="185" t="s">
        <v>172</v>
      </c>
      <c r="F33" s="186">
        <v>60</v>
      </c>
      <c r="G33" s="185" t="s">
        <v>173</v>
      </c>
    </row>
    <row r="34" spans="1:7" ht="48">
      <c r="A34" s="186">
        <v>201</v>
      </c>
      <c r="B34" s="184" t="s">
        <v>132</v>
      </c>
      <c r="C34" s="186">
        <v>99</v>
      </c>
      <c r="D34" s="185" t="s">
        <v>174</v>
      </c>
      <c r="E34" s="185" t="s">
        <v>175</v>
      </c>
      <c r="F34" s="186">
        <v>20</v>
      </c>
      <c r="G34" s="185" t="s">
        <v>176</v>
      </c>
    </row>
    <row r="35" spans="1:7" ht="24">
      <c r="A35" s="186" t="s">
        <v>144</v>
      </c>
      <c r="B35" s="186" t="s">
        <v>177</v>
      </c>
      <c r="C35" s="186" t="s">
        <v>178</v>
      </c>
      <c r="D35" s="185" t="s">
        <v>179</v>
      </c>
      <c r="E35" s="185" t="s">
        <v>180</v>
      </c>
      <c r="F35" s="186">
        <v>50</v>
      </c>
      <c r="G35" s="185" t="s">
        <v>181</v>
      </c>
    </row>
    <row r="36" spans="1:7" ht="24">
      <c r="A36" s="186" t="s">
        <v>144</v>
      </c>
      <c r="B36" s="186" t="s">
        <v>177</v>
      </c>
      <c r="C36" s="186" t="s">
        <v>178</v>
      </c>
      <c r="D36" s="185" t="s">
        <v>179</v>
      </c>
      <c r="E36" s="185" t="s">
        <v>182</v>
      </c>
      <c r="F36" s="186">
        <v>200</v>
      </c>
      <c r="G36" s="185" t="s">
        <v>183</v>
      </c>
    </row>
    <row r="37" spans="1:7" ht="24">
      <c r="A37" s="188">
        <v>201</v>
      </c>
      <c r="B37" s="184" t="s">
        <v>177</v>
      </c>
      <c r="C37" s="188">
        <v>99</v>
      </c>
      <c r="D37" s="185" t="s">
        <v>184</v>
      </c>
      <c r="E37" s="185" t="s">
        <v>185</v>
      </c>
      <c r="F37" s="186">
        <v>100</v>
      </c>
      <c r="G37" s="185" t="s">
        <v>186</v>
      </c>
    </row>
    <row r="38" spans="1:7" ht="24">
      <c r="A38" s="186">
        <v>201</v>
      </c>
      <c r="B38" s="184" t="s">
        <v>177</v>
      </c>
      <c r="C38" s="186">
        <v>99</v>
      </c>
      <c r="D38" s="185" t="s">
        <v>187</v>
      </c>
      <c r="E38" s="185" t="s">
        <v>188</v>
      </c>
      <c r="F38" s="186">
        <v>100</v>
      </c>
      <c r="G38" s="186"/>
    </row>
    <row r="39" spans="1:7" ht="72">
      <c r="A39" s="186">
        <v>201</v>
      </c>
      <c r="B39" s="186" t="s">
        <v>165</v>
      </c>
      <c r="C39" s="186" t="s">
        <v>168</v>
      </c>
      <c r="D39" s="185" t="s">
        <v>189</v>
      </c>
      <c r="E39" s="185" t="s">
        <v>190</v>
      </c>
      <c r="F39" s="186">
        <v>200</v>
      </c>
      <c r="G39" s="185" t="s">
        <v>191</v>
      </c>
    </row>
    <row r="40" spans="1:7" ht="19.5" customHeight="1">
      <c r="A40" s="188">
        <v>201</v>
      </c>
      <c r="B40" s="184" t="s">
        <v>192</v>
      </c>
      <c r="C40" s="188">
        <v>99</v>
      </c>
      <c r="D40" s="185" t="s">
        <v>184</v>
      </c>
      <c r="E40" s="189" t="s">
        <v>193</v>
      </c>
      <c r="F40" s="190">
        <v>500</v>
      </c>
      <c r="G40" s="188"/>
    </row>
    <row r="41" spans="1:7" ht="24">
      <c r="A41" s="186">
        <v>201</v>
      </c>
      <c r="B41" s="184" t="s">
        <v>192</v>
      </c>
      <c r="C41" s="186">
        <v>99</v>
      </c>
      <c r="D41" s="185" t="s">
        <v>194</v>
      </c>
      <c r="E41" s="185" t="s">
        <v>195</v>
      </c>
      <c r="F41" s="186">
        <v>450.6</v>
      </c>
      <c r="G41" s="187"/>
    </row>
    <row r="42" spans="1:7" ht="19.5" customHeight="1">
      <c r="A42" s="186">
        <v>201</v>
      </c>
      <c r="B42" s="184" t="s">
        <v>196</v>
      </c>
      <c r="C42" s="186">
        <v>99</v>
      </c>
      <c r="D42" s="185" t="s">
        <v>184</v>
      </c>
      <c r="E42" s="185" t="s">
        <v>197</v>
      </c>
      <c r="F42" s="186">
        <v>30</v>
      </c>
      <c r="G42" s="185"/>
    </row>
    <row r="43" spans="1:7" ht="19.5" customHeight="1">
      <c r="A43" s="186">
        <v>201</v>
      </c>
      <c r="B43" s="186">
        <v>11</v>
      </c>
      <c r="C43" s="186" t="s">
        <v>168</v>
      </c>
      <c r="D43" s="185" t="s">
        <v>198</v>
      </c>
      <c r="E43" s="185" t="s">
        <v>199</v>
      </c>
      <c r="F43" s="186">
        <v>100</v>
      </c>
      <c r="G43" s="185"/>
    </row>
    <row r="44" spans="1:7" ht="19.5" customHeight="1">
      <c r="A44" s="186">
        <v>201</v>
      </c>
      <c r="B44" s="186">
        <v>11</v>
      </c>
      <c r="C44" s="186" t="s">
        <v>168</v>
      </c>
      <c r="D44" s="185" t="s">
        <v>198</v>
      </c>
      <c r="E44" s="185" t="s">
        <v>128</v>
      </c>
      <c r="F44" s="186">
        <v>60</v>
      </c>
      <c r="G44" s="185"/>
    </row>
    <row r="45" spans="1:7" ht="24">
      <c r="A45" s="184" t="s">
        <v>144</v>
      </c>
      <c r="B45" s="184" t="s">
        <v>200</v>
      </c>
      <c r="C45" s="184" t="s">
        <v>178</v>
      </c>
      <c r="D45" s="185" t="s">
        <v>198</v>
      </c>
      <c r="E45" s="187" t="s">
        <v>201</v>
      </c>
      <c r="F45" s="186">
        <v>1660.68</v>
      </c>
      <c r="G45" s="187"/>
    </row>
    <row r="46" spans="1:7" ht="24">
      <c r="A46" s="186">
        <v>201</v>
      </c>
      <c r="B46" s="186">
        <v>11</v>
      </c>
      <c r="C46" s="186">
        <v>99</v>
      </c>
      <c r="D46" s="185" t="s">
        <v>184</v>
      </c>
      <c r="E46" s="185" t="s">
        <v>202</v>
      </c>
      <c r="F46" s="186">
        <v>5000</v>
      </c>
      <c r="G46" s="185" t="s">
        <v>203</v>
      </c>
    </row>
    <row r="47" spans="1:7" ht="24">
      <c r="A47" s="186">
        <v>201</v>
      </c>
      <c r="B47" s="186">
        <v>13</v>
      </c>
      <c r="C47" s="186">
        <v>99</v>
      </c>
      <c r="D47" s="185" t="s">
        <v>204</v>
      </c>
      <c r="E47" s="185" t="s">
        <v>205</v>
      </c>
      <c r="F47" s="186">
        <v>3000</v>
      </c>
      <c r="G47" s="187" t="s">
        <v>206</v>
      </c>
    </row>
    <row r="48" spans="1:7" ht="24">
      <c r="A48" s="184" t="s">
        <v>144</v>
      </c>
      <c r="B48" s="184" t="s">
        <v>207</v>
      </c>
      <c r="C48" s="184" t="s">
        <v>125</v>
      </c>
      <c r="D48" s="185" t="s">
        <v>208</v>
      </c>
      <c r="E48" s="185" t="s">
        <v>209</v>
      </c>
      <c r="F48" s="186">
        <v>50</v>
      </c>
      <c r="G48" s="185"/>
    </row>
    <row r="49" spans="1:7" ht="19.5" customHeight="1">
      <c r="A49" s="186">
        <v>201</v>
      </c>
      <c r="B49" s="186">
        <v>29</v>
      </c>
      <c r="C49" s="186">
        <v>99</v>
      </c>
      <c r="D49" s="191" t="s">
        <v>210</v>
      </c>
      <c r="E49" s="185" t="s">
        <v>211</v>
      </c>
      <c r="F49" s="186">
        <v>75</v>
      </c>
      <c r="G49" s="185"/>
    </row>
    <row r="50" spans="1:7" ht="36">
      <c r="A50" s="186">
        <v>201</v>
      </c>
      <c r="B50" s="186">
        <v>29</v>
      </c>
      <c r="C50" s="186">
        <v>99</v>
      </c>
      <c r="D50" s="185" t="s">
        <v>212</v>
      </c>
      <c r="E50" s="185" t="s">
        <v>213</v>
      </c>
      <c r="F50" s="186">
        <v>8</v>
      </c>
      <c r="G50" s="185" t="s">
        <v>214</v>
      </c>
    </row>
    <row r="51" spans="1:7" ht="36">
      <c r="A51" s="184" t="s">
        <v>144</v>
      </c>
      <c r="B51" s="184" t="s">
        <v>207</v>
      </c>
      <c r="C51" s="184" t="s">
        <v>178</v>
      </c>
      <c r="D51" s="185" t="s">
        <v>210</v>
      </c>
      <c r="E51" s="187" t="s">
        <v>215</v>
      </c>
      <c r="F51" s="186">
        <v>30</v>
      </c>
      <c r="G51" s="187"/>
    </row>
    <row r="52" spans="1:7" ht="19.5" customHeight="1">
      <c r="A52" s="186">
        <v>201</v>
      </c>
      <c r="B52" s="186">
        <v>31</v>
      </c>
      <c r="C52" s="186">
        <v>99</v>
      </c>
      <c r="D52" s="185" t="s">
        <v>216</v>
      </c>
      <c r="E52" s="185" t="s">
        <v>217</v>
      </c>
      <c r="F52" s="186">
        <v>60</v>
      </c>
      <c r="G52" s="185"/>
    </row>
    <row r="53" spans="1:7" ht="19.5" customHeight="1">
      <c r="A53" s="184">
        <v>201</v>
      </c>
      <c r="B53" s="184">
        <v>31</v>
      </c>
      <c r="C53" s="184">
        <v>99</v>
      </c>
      <c r="D53" s="185" t="s">
        <v>216</v>
      </c>
      <c r="E53" s="185" t="s">
        <v>218</v>
      </c>
      <c r="F53" s="186">
        <v>20</v>
      </c>
      <c r="G53" s="185"/>
    </row>
    <row r="54" spans="1:7" ht="24">
      <c r="A54" s="186">
        <v>201</v>
      </c>
      <c r="B54" s="186">
        <v>31</v>
      </c>
      <c r="C54" s="186">
        <v>99</v>
      </c>
      <c r="D54" s="185" t="s">
        <v>216</v>
      </c>
      <c r="E54" s="185" t="s">
        <v>219</v>
      </c>
      <c r="F54" s="186">
        <v>13</v>
      </c>
      <c r="G54" s="185" t="s">
        <v>220</v>
      </c>
    </row>
    <row r="55" spans="1:7" s="177" customFormat="1" ht="19.5" customHeight="1">
      <c r="A55" s="186">
        <v>201</v>
      </c>
      <c r="B55" s="186">
        <v>31</v>
      </c>
      <c r="C55" s="186">
        <v>1</v>
      </c>
      <c r="D55" s="185" t="s">
        <v>216</v>
      </c>
      <c r="E55" s="185" t="s">
        <v>128</v>
      </c>
      <c r="F55" s="186">
        <v>140</v>
      </c>
      <c r="G55" s="185" t="s">
        <v>221</v>
      </c>
    </row>
    <row r="56" spans="1:7" ht="24">
      <c r="A56" s="186">
        <v>201</v>
      </c>
      <c r="B56" s="184">
        <v>31</v>
      </c>
      <c r="C56" s="186">
        <v>99</v>
      </c>
      <c r="D56" s="185" t="s">
        <v>216</v>
      </c>
      <c r="E56" s="185" t="s">
        <v>222</v>
      </c>
      <c r="F56" s="186">
        <v>226.72</v>
      </c>
      <c r="G56" s="187"/>
    </row>
    <row r="57" spans="1:7" ht="19.5" customHeight="1">
      <c r="A57" s="186">
        <v>201</v>
      </c>
      <c r="B57" s="184">
        <v>31</v>
      </c>
      <c r="C57" s="186">
        <v>99</v>
      </c>
      <c r="D57" s="185" t="s">
        <v>216</v>
      </c>
      <c r="E57" s="185" t="s">
        <v>223</v>
      </c>
      <c r="F57" s="186">
        <v>100</v>
      </c>
      <c r="G57" s="187"/>
    </row>
    <row r="58" spans="1:7" ht="24">
      <c r="A58" s="186">
        <v>201</v>
      </c>
      <c r="B58" s="184">
        <v>31</v>
      </c>
      <c r="C58" s="186">
        <v>99</v>
      </c>
      <c r="D58" s="185" t="s">
        <v>216</v>
      </c>
      <c r="E58" s="185" t="s">
        <v>224</v>
      </c>
      <c r="F58" s="186">
        <v>28</v>
      </c>
      <c r="G58" s="187"/>
    </row>
    <row r="59" spans="1:7" ht="19.5" customHeight="1">
      <c r="A59" s="186">
        <v>201</v>
      </c>
      <c r="B59" s="184">
        <v>31</v>
      </c>
      <c r="C59" s="186">
        <v>99</v>
      </c>
      <c r="D59" s="185" t="s">
        <v>216</v>
      </c>
      <c r="E59" s="185" t="s">
        <v>225</v>
      </c>
      <c r="F59" s="186">
        <v>627</v>
      </c>
      <c r="G59" s="187"/>
    </row>
    <row r="60" spans="1:7" ht="24">
      <c r="A60" s="186">
        <v>201</v>
      </c>
      <c r="B60" s="184">
        <v>31</v>
      </c>
      <c r="C60" s="186">
        <v>99</v>
      </c>
      <c r="D60" s="185" t="s">
        <v>216</v>
      </c>
      <c r="E60" s="185" t="s">
        <v>226</v>
      </c>
      <c r="F60" s="186">
        <v>710</v>
      </c>
      <c r="G60" s="187"/>
    </row>
    <row r="61" spans="1:7" ht="19.5" customHeight="1">
      <c r="A61" s="184">
        <v>201</v>
      </c>
      <c r="B61" s="184">
        <v>31</v>
      </c>
      <c r="C61" s="184">
        <v>1</v>
      </c>
      <c r="D61" s="185" t="s">
        <v>184</v>
      </c>
      <c r="E61" s="185" t="s">
        <v>227</v>
      </c>
      <c r="F61" s="186">
        <v>3000</v>
      </c>
      <c r="G61" s="185"/>
    </row>
    <row r="62" spans="1:7" ht="24" customHeight="1">
      <c r="A62" s="186">
        <v>201</v>
      </c>
      <c r="B62" s="186">
        <v>32</v>
      </c>
      <c r="C62" s="186" t="s">
        <v>125</v>
      </c>
      <c r="D62" s="185" t="s">
        <v>228</v>
      </c>
      <c r="E62" s="185" t="s">
        <v>128</v>
      </c>
      <c r="F62" s="186">
        <v>80</v>
      </c>
      <c r="G62" s="185"/>
    </row>
    <row r="63" spans="1:7" ht="24">
      <c r="A63" s="186">
        <v>201</v>
      </c>
      <c r="B63" s="186">
        <v>32</v>
      </c>
      <c r="C63" s="186" t="s">
        <v>125</v>
      </c>
      <c r="D63" s="185" t="s">
        <v>228</v>
      </c>
      <c r="E63" s="185" t="s">
        <v>229</v>
      </c>
      <c r="F63" s="186">
        <v>60</v>
      </c>
      <c r="G63" s="185" t="s">
        <v>230</v>
      </c>
    </row>
    <row r="64" spans="1:7" ht="24">
      <c r="A64" s="186">
        <v>201</v>
      </c>
      <c r="B64" s="186">
        <v>32</v>
      </c>
      <c r="C64" s="186">
        <v>99</v>
      </c>
      <c r="D64" s="185" t="s">
        <v>228</v>
      </c>
      <c r="E64" s="187" t="s">
        <v>231</v>
      </c>
      <c r="F64" s="186">
        <v>35</v>
      </c>
      <c r="G64" s="187"/>
    </row>
    <row r="65" spans="1:7" ht="24">
      <c r="A65" s="186">
        <v>201</v>
      </c>
      <c r="B65" s="186">
        <v>32</v>
      </c>
      <c r="C65" s="186" t="s">
        <v>125</v>
      </c>
      <c r="D65" s="185" t="s">
        <v>184</v>
      </c>
      <c r="E65" s="185" t="s">
        <v>232</v>
      </c>
      <c r="F65" s="186">
        <v>63</v>
      </c>
      <c r="G65" s="185" t="s">
        <v>233</v>
      </c>
    </row>
    <row r="66" spans="1:7" ht="24">
      <c r="A66" s="186">
        <v>201</v>
      </c>
      <c r="B66" s="186">
        <v>33</v>
      </c>
      <c r="C66" s="186" t="s">
        <v>125</v>
      </c>
      <c r="D66" s="185" t="s">
        <v>234</v>
      </c>
      <c r="E66" s="185" t="s">
        <v>235</v>
      </c>
      <c r="F66" s="186">
        <v>10</v>
      </c>
      <c r="G66" s="185" t="s">
        <v>236</v>
      </c>
    </row>
    <row r="67" spans="1:7" ht="27.75" customHeight="1">
      <c r="A67" s="186">
        <v>201</v>
      </c>
      <c r="B67" s="186">
        <v>33</v>
      </c>
      <c r="C67" s="186" t="s">
        <v>125</v>
      </c>
      <c r="D67" s="185" t="s">
        <v>237</v>
      </c>
      <c r="E67" s="185" t="s">
        <v>238</v>
      </c>
      <c r="F67" s="186">
        <v>30</v>
      </c>
      <c r="G67" s="185" t="s">
        <v>239</v>
      </c>
    </row>
    <row r="68" spans="1:7" ht="19.5" customHeight="1">
      <c r="A68" s="186">
        <v>201</v>
      </c>
      <c r="B68" s="186">
        <v>33</v>
      </c>
      <c r="C68" s="186" t="s">
        <v>125</v>
      </c>
      <c r="D68" s="185" t="s">
        <v>240</v>
      </c>
      <c r="E68" s="185" t="s">
        <v>128</v>
      </c>
      <c r="F68" s="186">
        <v>30</v>
      </c>
      <c r="G68" s="185"/>
    </row>
    <row r="69" spans="1:7" ht="48">
      <c r="A69" s="186">
        <v>201</v>
      </c>
      <c r="B69" s="186">
        <v>34</v>
      </c>
      <c r="C69" s="186" t="s">
        <v>125</v>
      </c>
      <c r="D69" s="185" t="s">
        <v>241</v>
      </c>
      <c r="E69" s="185" t="s">
        <v>242</v>
      </c>
      <c r="F69" s="186">
        <v>100</v>
      </c>
      <c r="G69" s="185" t="s">
        <v>243</v>
      </c>
    </row>
    <row r="70" spans="1:7" ht="36">
      <c r="A70" s="184">
        <v>201</v>
      </c>
      <c r="B70" s="184">
        <v>34</v>
      </c>
      <c r="C70" s="184" t="s">
        <v>125</v>
      </c>
      <c r="D70" s="185" t="s">
        <v>241</v>
      </c>
      <c r="E70" s="185" t="s">
        <v>244</v>
      </c>
      <c r="F70" s="186">
        <v>10</v>
      </c>
      <c r="G70" s="185" t="s">
        <v>245</v>
      </c>
    </row>
    <row r="71" spans="1:7" ht="36">
      <c r="A71" s="186">
        <v>201</v>
      </c>
      <c r="B71" s="186">
        <v>36</v>
      </c>
      <c r="C71" s="186">
        <v>99</v>
      </c>
      <c r="D71" s="185" t="s">
        <v>246</v>
      </c>
      <c r="E71" s="185" t="s">
        <v>247</v>
      </c>
      <c r="F71" s="186">
        <v>10</v>
      </c>
      <c r="G71" s="185" t="s">
        <v>248</v>
      </c>
    </row>
    <row r="72" spans="1:7" ht="24">
      <c r="A72" s="186">
        <v>201</v>
      </c>
      <c r="B72" s="186">
        <v>36</v>
      </c>
      <c r="C72" s="186">
        <v>99</v>
      </c>
      <c r="D72" s="185" t="s">
        <v>246</v>
      </c>
      <c r="E72" s="185" t="s">
        <v>128</v>
      </c>
      <c r="F72" s="186">
        <v>10</v>
      </c>
      <c r="G72" s="185"/>
    </row>
    <row r="73" spans="1:7" ht="27" customHeight="1">
      <c r="A73" s="186" t="s">
        <v>144</v>
      </c>
      <c r="B73" s="186" t="s">
        <v>249</v>
      </c>
      <c r="C73" s="186" t="s">
        <v>178</v>
      </c>
      <c r="D73" s="185" t="s">
        <v>250</v>
      </c>
      <c r="E73" s="185" t="s">
        <v>251</v>
      </c>
      <c r="F73" s="186">
        <v>30</v>
      </c>
      <c r="G73" s="185" t="s">
        <v>252</v>
      </c>
    </row>
    <row r="74" spans="1:7" ht="38.25" customHeight="1">
      <c r="A74" s="186" t="s">
        <v>144</v>
      </c>
      <c r="B74" s="186" t="s">
        <v>249</v>
      </c>
      <c r="C74" s="186" t="s">
        <v>178</v>
      </c>
      <c r="D74" s="185" t="s">
        <v>253</v>
      </c>
      <c r="E74" s="185" t="s">
        <v>254</v>
      </c>
      <c r="F74" s="186">
        <v>10.93</v>
      </c>
      <c r="G74" s="185" t="s">
        <v>255</v>
      </c>
    </row>
    <row r="75" spans="1:7" ht="36">
      <c r="A75" s="186" t="s">
        <v>144</v>
      </c>
      <c r="B75" s="186" t="s">
        <v>249</v>
      </c>
      <c r="C75" s="186" t="s">
        <v>125</v>
      </c>
      <c r="D75" s="185" t="s">
        <v>256</v>
      </c>
      <c r="E75" s="185" t="s">
        <v>257</v>
      </c>
      <c r="F75" s="186">
        <v>50</v>
      </c>
      <c r="G75" s="185" t="s">
        <v>258</v>
      </c>
    </row>
    <row r="76" spans="1:7" ht="39.75" customHeight="1">
      <c r="A76" s="184" t="s">
        <v>144</v>
      </c>
      <c r="B76" s="184" t="s">
        <v>249</v>
      </c>
      <c r="C76" s="184" t="s">
        <v>125</v>
      </c>
      <c r="D76" s="185" t="s">
        <v>256</v>
      </c>
      <c r="E76" s="185" t="s">
        <v>259</v>
      </c>
      <c r="F76" s="186">
        <v>70</v>
      </c>
      <c r="G76" s="185" t="s">
        <v>260</v>
      </c>
    </row>
    <row r="77" spans="1:7" ht="29.25" customHeight="1">
      <c r="A77" s="186" t="s">
        <v>144</v>
      </c>
      <c r="B77" s="186" t="s">
        <v>249</v>
      </c>
      <c r="C77" s="186" t="s">
        <v>125</v>
      </c>
      <c r="D77" s="185" t="s">
        <v>256</v>
      </c>
      <c r="E77" s="185" t="s">
        <v>261</v>
      </c>
      <c r="F77" s="186">
        <v>30</v>
      </c>
      <c r="G77" s="185" t="s">
        <v>262</v>
      </c>
    </row>
    <row r="78" spans="1:7" ht="27" customHeight="1">
      <c r="A78" s="186" t="s">
        <v>144</v>
      </c>
      <c r="B78" s="186" t="s">
        <v>249</v>
      </c>
      <c r="C78" s="186" t="s">
        <v>125</v>
      </c>
      <c r="D78" s="185" t="s">
        <v>263</v>
      </c>
      <c r="E78" s="185" t="s">
        <v>264</v>
      </c>
      <c r="F78" s="186">
        <v>25</v>
      </c>
      <c r="G78" s="185" t="s">
        <v>265</v>
      </c>
    </row>
    <row r="79" spans="1:7" ht="27" customHeight="1">
      <c r="A79" s="184" t="s">
        <v>144</v>
      </c>
      <c r="B79" s="184" t="s">
        <v>249</v>
      </c>
      <c r="C79" s="184" t="s">
        <v>125</v>
      </c>
      <c r="D79" s="185" t="s">
        <v>263</v>
      </c>
      <c r="E79" s="185" t="s">
        <v>266</v>
      </c>
      <c r="F79" s="186">
        <v>20</v>
      </c>
      <c r="G79" s="185" t="s">
        <v>267</v>
      </c>
    </row>
    <row r="80" spans="1:7" ht="60">
      <c r="A80" s="186">
        <v>201</v>
      </c>
      <c r="B80" s="186">
        <v>37</v>
      </c>
      <c r="C80" s="186">
        <v>4</v>
      </c>
      <c r="D80" s="185" t="s">
        <v>268</v>
      </c>
      <c r="E80" s="185" t="s">
        <v>269</v>
      </c>
      <c r="F80" s="186">
        <v>30</v>
      </c>
      <c r="G80" s="185" t="s">
        <v>270</v>
      </c>
    </row>
    <row r="81" spans="1:7" ht="37.5" customHeight="1">
      <c r="A81" s="184" t="s">
        <v>144</v>
      </c>
      <c r="B81" s="184" t="s">
        <v>271</v>
      </c>
      <c r="C81" s="184" t="s">
        <v>178</v>
      </c>
      <c r="D81" s="185" t="s">
        <v>268</v>
      </c>
      <c r="E81" s="185" t="s">
        <v>272</v>
      </c>
      <c r="F81" s="186">
        <v>50</v>
      </c>
      <c r="G81" s="185" t="s">
        <v>273</v>
      </c>
    </row>
    <row r="82" spans="1:7" ht="24">
      <c r="A82" s="186">
        <v>201</v>
      </c>
      <c r="B82" s="186" t="s">
        <v>271</v>
      </c>
      <c r="C82" s="186" t="s">
        <v>168</v>
      </c>
      <c r="D82" s="185" t="s">
        <v>268</v>
      </c>
      <c r="E82" s="185" t="s">
        <v>274</v>
      </c>
      <c r="F82" s="186">
        <v>20</v>
      </c>
      <c r="G82" s="185" t="s">
        <v>275</v>
      </c>
    </row>
    <row r="83" spans="1:7" ht="19.5" customHeight="1">
      <c r="A83" s="186">
        <v>201</v>
      </c>
      <c r="B83" s="186">
        <v>37</v>
      </c>
      <c r="C83" s="186">
        <v>99</v>
      </c>
      <c r="D83" s="185" t="s">
        <v>268</v>
      </c>
      <c r="E83" s="185" t="s">
        <v>276</v>
      </c>
      <c r="F83" s="186">
        <v>283.4</v>
      </c>
      <c r="G83" s="187"/>
    </row>
    <row r="84" spans="1:7" ht="24">
      <c r="A84" s="186">
        <v>201</v>
      </c>
      <c r="B84" s="186">
        <v>38</v>
      </c>
      <c r="C84" s="186" t="s">
        <v>168</v>
      </c>
      <c r="D84" s="185" t="s">
        <v>277</v>
      </c>
      <c r="E84" s="185" t="s">
        <v>278</v>
      </c>
      <c r="F84" s="186">
        <v>10</v>
      </c>
      <c r="G84" s="185" t="s">
        <v>279</v>
      </c>
    </row>
    <row r="85" spans="1:7" ht="24">
      <c r="A85" s="186">
        <v>201</v>
      </c>
      <c r="B85" s="186">
        <v>99</v>
      </c>
      <c r="C85" s="186">
        <v>99</v>
      </c>
      <c r="D85" s="185" t="s">
        <v>187</v>
      </c>
      <c r="E85" s="185" t="s">
        <v>280</v>
      </c>
      <c r="F85" s="186">
        <v>10000</v>
      </c>
      <c r="G85" s="187"/>
    </row>
    <row r="86" spans="1:7" ht="19.5" customHeight="1">
      <c r="A86" s="192">
        <v>203</v>
      </c>
      <c r="B86" s="192"/>
      <c r="C86" s="192"/>
      <c r="D86" s="193"/>
      <c r="E86" s="193"/>
      <c r="F86" s="194">
        <f>SUM(F87:F88)</f>
        <v>268</v>
      </c>
      <c r="G86" s="188"/>
    </row>
    <row r="87" spans="1:7" ht="21.75" customHeight="1">
      <c r="A87" s="186">
        <v>203</v>
      </c>
      <c r="B87" s="186">
        <v>99</v>
      </c>
      <c r="C87" s="186">
        <v>1</v>
      </c>
      <c r="D87" s="185" t="s">
        <v>281</v>
      </c>
      <c r="E87" s="185" t="s">
        <v>282</v>
      </c>
      <c r="F87" s="186">
        <v>68</v>
      </c>
      <c r="G87" s="185" t="s">
        <v>283</v>
      </c>
    </row>
    <row r="88" spans="1:7" ht="36">
      <c r="A88" s="184">
        <v>203</v>
      </c>
      <c r="B88" s="184" t="s">
        <v>177</v>
      </c>
      <c r="C88" s="184" t="s">
        <v>192</v>
      </c>
      <c r="D88" s="185" t="s">
        <v>157</v>
      </c>
      <c r="E88" s="185" t="s">
        <v>284</v>
      </c>
      <c r="F88" s="186">
        <v>200</v>
      </c>
      <c r="G88" s="185" t="s">
        <v>285</v>
      </c>
    </row>
    <row r="89" spans="1:7" ht="19.5" customHeight="1">
      <c r="A89" s="192">
        <v>204</v>
      </c>
      <c r="B89" s="188"/>
      <c r="C89" s="188"/>
      <c r="D89" s="189"/>
      <c r="E89" s="189"/>
      <c r="F89" s="194">
        <f>SUM(F90:F104)</f>
        <v>1730.46</v>
      </c>
      <c r="G89" s="188"/>
    </row>
    <row r="90" spans="1:7" ht="24">
      <c r="A90" s="184">
        <v>204</v>
      </c>
      <c r="B90" s="184" t="s">
        <v>125</v>
      </c>
      <c r="C90" s="184" t="s">
        <v>125</v>
      </c>
      <c r="D90" s="185" t="s">
        <v>286</v>
      </c>
      <c r="E90" s="185" t="s">
        <v>287</v>
      </c>
      <c r="F90" s="186">
        <v>62.46</v>
      </c>
      <c r="G90" s="185" t="s">
        <v>288</v>
      </c>
    </row>
    <row r="91" spans="1:7" ht="27" customHeight="1">
      <c r="A91" s="184" t="s">
        <v>289</v>
      </c>
      <c r="B91" s="184" t="s">
        <v>125</v>
      </c>
      <c r="C91" s="184" t="s">
        <v>178</v>
      </c>
      <c r="D91" s="185" t="s">
        <v>286</v>
      </c>
      <c r="E91" s="185" t="s">
        <v>290</v>
      </c>
      <c r="F91" s="186">
        <v>50</v>
      </c>
      <c r="G91" s="187" t="s">
        <v>291</v>
      </c>
    </row>
    <row r="92" spans="1:7" ht="24">
      <c r="A92" s="186">
        <v>204</v>
      </c>
      <c r="B92" s="184" t="s">
        <v>125</v>
      </c>
      <c r="C92" s="186">
        <v>99</v>
      </c>
      <c r="D92" s="185" t="s">
        <v>292</v>
      </c>
      <c r="E92" s="185" t="s">
        <v>293</v>
      </c>
      <c r="F92" s="186">
        <v>50</v>
      </c>
      <c r="G92" s="187"/>
    </row>
    <row r="93" spans="1:7" ht="19.5" customHeight="1">
      <c r="A93" s="186">
        <v>204</v>
      </c>
      <c r="B93" s="184" t="s">
        <v>133</v>
      </c>
      <c r="C93" s="186">
        <v>99</v>
      </c>
      <c r="D93" s="185" t="s">
        <v>294</v>
      </c>
      <c r="E93" s="185" t="s">
        <v>295</v>
      </c>
      <c r="F93" s="186">
        <v>45</v>
      </c>
      <c r="G93" s="185" t="s">
        <v>296</v>
      </c>
    </row>
    <row r="94" spans="1:7" ht="27" customHeight="1">
      <c r="A94" s="184">
        <v>204</v>
      </c>
      <c r="B94" s="184" t="s">
        <v>168</v>
      </c>
      <c r="C94" s="184" t="s">
        <v>196</v>
      </c>
      <c r="D94" s="185" t="s">
        <v>297</v>
      </c>
      <c r="E94" s="185" t="s">
        <v>298</v>
      </c>
      <c r="F94" s="186">
        <v>151</v>
      </c>
      <c r="G94" s="185" t="s">
        <v>299</v>
      </c>
    </row>
    <row r="95" spans="1:7" ht="24">
      <c r="A95" s="186">
        <v>204</v>
      </c>
      <c r="B95" s="184" t="s">
        <v>132</v>
      </c>
      <c r="C95" s="186">
        <v>99</v>
      </c>
      <c r="D95" s="185" t="s">
        <v>300</v>
      </c>
      <c r="E95" s="185" t="s">
        <v>301</v>
      </c>
      <c r="F95" s="186">
        <v>1000</v>
      </c>
      <c r="G95" s="187"/>
    </row>
    <row r="96" spans="1:7" ht="24">
      <c r="A96" s="186">
        <v>204</v>
      </c>
      <c r="B96" s="184" t="s">
        <v>177</v>
      </c>
      <c r="C96" s="184" t="s">
        <v>192</v>
      </c>
      <c r="D96" s="185" t="s">
        <v>302</v>
      </c>
      <c r="E96" s="185" t="s">
        <v>303</v>
      </c>
      <c r="F96" s="186">
        <v>30</v>
      </c>
      <c r="G96" s="185" t="s">
        <v>304</v>
      </c>
    </row>
    <row r="97" spans="1:7" ht="24">
      <c r="A97" s="186">
        <v>204</v>
      </c>
      <c r="B97" s="184" t="s">
        <v>177</v>
      </c>
      <c r="C97" s="184" t="s">
        <v>192</v>
      </c>
      <c r="D97" s="185" t="s">
        <v>302</v>
      </c>
      <c r="E97" s="185" t="s">
        <v>305</v>
      </c>
      <c r="F97" s="186">
        <v>69</v>
      </c>
      <c r="G97" s="185" t="s">
        <v>306</v>
      </c>
    </row>
    <row r="98" spans="1:7" ht="24">
      <c r="A98" s="184">
        <v>204</v>
      </c>
      <c r="B98" s="184" t="s">
        <v>177</v>
      </c>
      <c r="C98" s="184" t="s">
        <v>132</v>
      </c>
      <c r="D98" s="185" t="s">
        <v>302</v>
      </c>
      <c r="E98" s="185" t="s">
        <v>307</v>
      </c>
      <c r="F98" s="186">
        <v>48</v>
      </c>
      <c r="G98" s="185" t="s">
        <v>308</v>
      </c>
    </row>
    <row r="99" spans="1:7" ht="24">
      <c r="A99" s="186">
        <v>204</v>
      </c>
      <c r="B99" s="184" t="s">
        <v>177</v>
      </c>
      <c r="C99" s="186" t="s">
        <v>309</v>
      </c>
      <c r="D99" s="185" t="s">
        <v>302</v>
      </c>
      <c r="E99" s="185" t="s">
        <v>310</v>
      </c>
      <c r="F99" s="186">
        <v>20</v>
      </c>
      <c r="G99" s="185" t="s">
        <v>311</v>
      </c>
    </row>
    <row r="100" spans="1:7" ht="19.5" customHeight="1">
      <c r="A100" s="186">
        <v>204</v>
      </c>
      <c r="B100" s="184" t="s">
        <v>177</v>
      </c>
      <c r="C100" s="186" t="s">
        <v>132</v>
      </c>
      <c r="D100" s="185" t="s">
        <v>302</v>
      </c>
      <c r="E100" s="185" t="s">
        <v>312</v>
      </c>
      <c r="F100" s="186">
        <v>20</v>
      </c>
      <c r="G100" s="185" t="s">
        <v>313</v>
      </c>
    </row>
    <row r="101" spans="1:7" ht="19.5" customHeight="1">
      <c r="A101" s="184">
        <v>204</v>
      </c>
      <c r="B101" s="184">
        <v>99</v>
      </c>
      <c r="C101" s="184">
        <v>99</v>
      </c>
      <c r="D101" s="185" t="s">
        <v>294</v>
      </c>
      <c r="E101" s="185" t="s">
        <v>314</v>
      </c>
      <c r="F101" s="186">
        <v>10</v>
      </c>
      <c r="G101" s="185" t="s">
        <v>315</v>
      </c>
    </row>
    <row r="102" spans="1:7" ht="19.5" customHeight="1">
      <c r="A102" s="184">
        <v>204</v>
      </c>
      <c r="B102" s="184">
        <v>99</v>
      </c>
      <c r="C102" s="184">
        <v>99</v>
      </c>
      <c r="D102" s="185" t="s">
        <v>294</v>
      </c>
      <c r="E102" s="185" t="s">
        <v>128</v>
      </c>
      <c r="F102" s="186">
        <v>25</v>
      </c>
      <c r="G102" s="185"/>
    </row>
    <row r="103" spans="1:7" ht="28.5" customHeight="1">
      <c r="A103" s="186">
        <v>204</v>
      </c>
      <c r="B103" s="186" t="s">
        <v>178</v>
      </c>
      <c r="C103" s="186">
        <v>99</v>
      </c>
      <c r="D103" s="185" t="s">
        <v>157</v>
      </c>
      <c r="E103" s="185" t="s">
        <v>316</v>
      </c>
      <c r="F103" s="186">
        <v>100</v>
      </c>
      <c r="G103" s="185" t="s">
        <v>317</v>
      </c>
    </row>
    <row r="104" spans="1:7" ht="36">
      <c r="A104" s="185" t="s">
        <v>289</v>
      </c>
      <c r="B104" s="185" t="s">
        <v>178</v>
      </c>
      <c r="C104" s="185" t="s">
        <v>178</v>
      </c>
      <c r="D104" s="185" t="s">
        <v>184</v>
      </c>
      <c r="E104" s="185" t="s">
        <v>318</v>
      </c>
      <c r="F104" s="186">
        <v>50</v>
      </c>
      <c r="G104" s="185" t="s">
        <v>319</v>
      </c>
    </row>
    <row r="105" spans="1:7" ht="19.5" customHeight="1">
      <c r="A105" s="192">
        <v>205</v>
      </c>
      <c r="B105" s="192"/>
      <c r="C105" s="192"/>
      <c r="D105" s="193"/>
      <c r="E105" s="193"/>
      <c r="F105" s="194">
        <f>SUM(F106:F117)</f>
        <v>1013.15</v>
      </c>
      <c r="G105" s="192"/>
    </row>
    <row r="106" spans="1:7" ht="75" customHeight="1">
      <c r="A106" s="184">
        <v>205</v>
      </c>
      <c r="B106" s="184" t="s">
        <v>124</v>
      </c>
      <c r="C106" s="184">
        <v>99</v>
      </c>
      <c r="D106" s="185" t="s">
        <v>320</v>
      </c>
      <c r="E106" s="185" t="s">
        <v>321</v>
      </c>
      <c r="F106" s="186">
        <v>85</v>
      </c>
      <c r="G106" s="185" t="s">
        <v>322</v>
      </c>
    </row>
    <row r="107" spans="1:7" ht="63" customHeight="1">
      <c r="A107" s="186" t="s">
        <v>323</v>
      </c>
      <c r="B107" s="186" t="s">
        <v>124</v>
      </c>
      <c r="C107" s="186" t="s">
        <v>178</v>
      </c>
      <c r="D107" s="185" t="s">
        <v>320</v>
      </c>
      <c r="E107" s="185" t="s">
        <v>324</v>
      </c>
      <c r="F107" s="186">
        <v>168.5</v>
      </c>
      <c r="G107" s="185" t="s">
        <v>325</v>
      </c>
    </row>
    <row r="108" spans="1:7" ht="51.75" customHeight="1">
      <c r="A108" s="186" t="s">
        <v>323</v>
      </c>
      <c r="B108" s="186" t="s">
        <v>124</v>
      </c>
      <c r="C108" s="186" t="s">
        <v>178</v>
      </c>
      <c r="D108" s="185" t="s">
        <v>320</v>
      </c>
      <c r="E108" s="185" t="s">
        <v>326</v>
      </c>
      <c r="F108" s="186">
        <v>50</v>
      </c>
      <c r="G108" s="185" t="s">
        <v>327</v>
      </c>
    </row>
    <row r="109" spans="1:7" ht="66" customHeight="1">
      <c r="A109" s="184" t="s">
        <v>323</v>
      </c>
      <c r="B109" s="184" t="s">
        <v>124</v>
      </c>
      <c r="C109" s="184" t="s">
        <v>178</v>
      </c>
      <c r="D109" s="185" t="s">
        <v>320</v>
      </c>
      <c r="E109" s="185" t="s">
        <v>328</v>
      </c>
      <c r="F109" s="186">
        <v>30</v>
      </c>
      <c r="G109" s="185" t="s">
        <v>329</v>
      </c>
    </row>
    <row r="110" spans="1:7" ht="29.25" customHeight="1">
      <c r="A110" s="184">
        <v>205</v>
      </c>
      <c r="B110" s="184" t="s">
        <v>124</v>
      </c>
      <c r="C110" s="184">
        <v>99</v>
      </c>
      <c r="D110" s="185" t="s">
        <v>330</v>
      </c>
      <c r="E110" s="185" t="s">
        <v>331</v>
      </c>
      <c r="F110" s="186">
        <v>20</v>
      </c>
      <c r="G110" s="185" t="s">
        <v>332</v>
      </c>
    </row>
    <row r="111" spans="1:7" ht="24">
      <c r="A111" s="186">
        <v>205</v>
      </c>
      <c r="B111" s="184" t="s">
        <v>124</v>
      </c>
      <c r="C111" s="186">
        <v>99</v>
      </c>
      <c r="D111" s="185" t="s">
        <v>333</v>
      </c>
      <c r="E111" s="187" t="s">
        <v>334</v>
      </c>
      <c r="F111" s="186">
        <v>110</v>
      </c>
      <c r="G111" s="187"/>
    </row>
    <row r="112" spans="1:7" ht="24">
      <c r="A112" s="186">
        <v>205</v>
      </c>
      <c r="B112" s="184" t="s">
        <v>124</v>
      </c>
      <c r="C112" s="186">
        <v>99</v>
      </c>
      <c r="D112" s="185" t="s">
        <v>333</v>
      </c>
      <c r="E112" s="187" t="s">
        <v>335</v>
      </c>
      <c r="F112" s="186">
        <v>76</v>
      </c>
      <c r="G112" s="187"/>
    </row>
    <row r="113" spans="1:7" ht="19.5" customHeight="1">
      <c r="A113" s="186">
        <v>205</v>
      </c>
      <c r="B113" s="184" t="s">
        <v>124</v>
      </c>
      <c r="C113" s="186">
        <v>99</v>
      </c>
      <c r="D113" s="185" t="s">
        <v>333</v>
      </c>
      <c r="E113" s="187" t="s">
        <v>336</v>
      </c>
      <c r="F113" s="186">
        <v>162</v>
      </c>
      <c r="G113" s="187"/>
    </row>
    <row r="114" spans="1:7" ht="28.5" customHeight="1">
      <c r="A114" s="186">
        <v>205</v>
      </c>
      <c r="B114" s="186" t="s">
        <v>125</v>
      </c>
      <c r="C114" s="186" t="s">
        <v>132</v>
      </c>
      <c r="D114" s="185" t="s">
        <v>337</v>
      </c>
      <c r="E114" s="185" t="s">
        <v>338</v>
      </c>
      <c r="F114" s="186">
        <v>108.81</v>
      </c>
      <c r="G114" s="185" t="s">
        <v>339</v>
      </c>
    </row>
    <row r="115" spans="1:7" ht="72">
      <c r="A115" s="184">
        <v>205</v>
      </c>
      <c r="B115" s="184" t="s">
        <v>125</v>
      </c>
      <c r="C115" s="184" t="s">
        <v>125</v>
      </c>
      <c r="D115" s="185" t="s">
        <v>340</v>
      </c>
      <c r="E115" s="185" t="s">
        <v>341</v>
      </c>
      <c r="F115" s="186">
        <v>117.4</v>
      </c>
      <c r="G115" s="185" t="s">
        <v>342</v>
      </c>
    </row>
    <row r="116" spans="1:7" ht="24.75" customHeight="1">
      <c r="A116" s="186">
        <v>205</v>
      </c>
      <c r="B116" s="186" t="s">
        <v>125</v>
      </c>
      <c r="C116" s="186" t="s">
        <v>125</v>
      </c>
      <c r="D116" s="185" t="s">
        <v>340</v>
      </c>
      <c r="E116" s="185" t="s">
        <v>343</v>
      </c>
      <c r="F116" s="186">
        <v>5.44</v>
      </c>
      <c r="G116" s="185"/>
    </row>
    <row r="117" spans="1:7" ht="40.5" customHeight="1">
      <c r="A117" s="184" t="s">
        <v>323</v>
      </c>
      <c r="B117" s="184" t="s">
        <v>165</v>
      </c>
      <c r="C117" s="184" t="s">
        <v>125</v>
      </c>
      <c r="D117" s="185" t="s">
        <v>344</v>
      </c>
      <c r="E117" s="185" t="s">
        <v>345</v>
      </c>
      <c r="F117" s="186">
        <v>80</v>
      </c>
      <c r="G117" s="185" t="s">
        <v>346</v>
      </c>
    </row>
    <row r="118" spans="1:7" ht="19.5" customHeight="1">
      <c r="A118" s="192">
        <v>206</v>
      </c>
      <c r="B118" s="192"/>
      <c r="C118" s="192"/>
      <c r="D118" s="193"/>
      <c r="E118" s="193"/>
      <c r="F118" s="194">
        <f>SUM(F119:F123)</f>
        <v>305</v>
      </c>
      <c r="G118" s="192"/>
    </row>
    <row r="119" spans="1:7" ht="41.25" customHeight="1">
      <c r="A119" s="186">
        <v>206</v>
      </c>
      <c r="B119" s="184" t="s">
        <v>124</v>
      </c>
      <c r="C119" s="186">
        <v>99</v>
      </c>
      <c r="D119" s="185" t="s">
        <v>347</v>
      </c>
      <c r="E119" s="185" t="s">
        <v>348</v>
      </c>
      <c r="F119" s="186">
        <v>30</v>
      </c>
      <c r="G119" s="185" t="s">
        <v>349</v>
      </c>
    </row>
    <row r="120" spans="1:7" ht="24">
      <c r="A120" s="186">
        <v>206</v>
      </c>
      <c r="B120" s="184" t="s">
        <v>124</v>
      </c>
      <c r="C120" s="186" t="s">
        <v>178</v>
      </c>
      <c r="D120" s="185" t="s">
        <v>350</v>
      </c>
      <c r="E120" s="185" t="s">
        <v>351</v>
      </c>
      <c r="F120" s="186">
        <v>15</v>
      </c>
      <c r="G120" s="185" t="s">
        <v>352</v>
      </c>
    </row>
    <row r="121" spans="1:7" ht="51" customHeight="1">
      <c r="A121" s="186">
        <v>206</v>
      </c>
      <c r="B121" s="184" t="s">
        <v>192</v>
      </c>
      <c r="C121" s="186">
        <v>99</v>
      </c>
      <c r="D121" s="185" t="s">
        <v>353</v>
      </c>
      <c r="E121" s="185" t="s">
        <v>354</v>
      </c>
      <c r="F121" s="186">
        <v>20</v>
      </c>
      <c r="G121" s="185" t="s">
        <v>355</v>
      </c>
    </row>
    <row r="122" spans="1:7" ht="24" customHeight="1">
      <c r="A122" s="186">
        <v>206</v>
      </c>
      <c r="B122" s="186">
        <v>99</v>
      </c>
      <c r="C122" s="186">
        <v>99</v>
      </c>
      <c r="D122" s="185" t="s">
        <v>350</v>
      </c>
      <c r="E122" s="185" t="s">
        <v>356</v>
      </c>
      <c r="F122" s="186">
        <v>40</v>
      </c>
      <c r="G122" s="187"/>
    </row>
    <row r="123" spans="1:7" ht="36">
      <c r="A123" s="186">
        <v>206</v>
      </c>
      <c r="B123" s="184" t="s">
        <v>178</v>
      </c>
      <c r="C123" s="186">
        <v>99</v>
      </c>
      <c r="D123" s="185" t="s">
        <v>357</v>
      </c>
      <c r="E123" s="187" t="s">
        <v>358</v>
      </c>
      <c r="F123" s="186">
        <v>200</v>
      </c>
      <c r="G123" s="187"/>
    </row>
    <row r="124" spans="1:7" ht="25.5" customHeight="1">
      <c r="A124" s="192">
        <v>207</v>
      </c>
      <c r="B124" s="192"/>
      <c r="C124" s="192"/>
      <c r="D124" s="193"/>
      <c r="E124" s="193"/>
      <c r="F124" s="194">
        <f>SUM(F125:F131)</f>
        <v>651.5799999999999</v>
      </c>
      <c r="G124" s="192"/>
    </row>
    <row r="125" spans="1:7" ht="39.75" customHeight="1">
      <c r="A125" s="184">
        <v>207</v>
      </c>
      <c r="B125" s="184" t="s">
        <v>124</v>
      </c>
      <c r="C125" s="184" t="s">
        <v>178</v>
      </c>
      <c r="D125" s="185" t="s">
        <v>359</v>
      </c>
      <c r="E125" s="185" t="s">
        <v>360</v>
      </c>
      <c r="F125" s="186">
        <v>20</v>
      </c>
      <c r="G125" s="185" t="s">
        <v>361</v>
      </c>
    </row>
    <row r="126" spans="1:7" ht="24">
      <c r="A126" s="184">
        <v>207</v>
      </c>
      <c r="B126" s="184" t="s">
        <v>124</v>
      </c>
      <c r="C126" s="184">
        <v>99</v>
      </c>
      <c r="D126" s="185" t="s">
        <v>362</v>
      </c>
      <c r="E126" s="185" t="s">
        <v>363</v>
      </c>
      <c r="F126" s="186">
        <v>41.58</v>
      </c>
      <c r="G126" s="185" t="s">
        <v>364</v>
      </c>
    </row>
    <row r="127" spans="1:7" ht="36">
      <c r="A127" s="184">
        <v>207</v>
      </c>
      <c r="B127" s="184" t="s">
        <v>124</v>
      </c>
      <c r="C127" s="184">
        <v>99</v>
      </c>
      <c r="D127" s="185" t="s">
        <v>362</v>
      </c>
      <c r="E127" s="185" t="s">
        <v>365</v>
      </c>
      <c r="F127" s="186">
        <v>20</v>
      </c>
      <c r="G127" s="185"/>
    </row>
    <row r="128" spans="1:7" ht="36">
      <c r="A128" s="184">
        <v>207</v>
      </c>
      <c r="B128" s="184" t="s">
        <v>124</v>
      </c>
      <c r="C128" s="184">
        <v>99</v>
      </c>
      <c r="D128" s="185" t="s">
        <v>362</v>
      </c>
      <c r="E128" s="185" t="s">
        <v>366</v>
      </c>
      <c r="F128" s="186">
        <v>30</v>
      </c>
      <c r="G128" s="187"/>
    </row>
    <row r="129" spans="1:7" ht="36">
      <c r="A129" s="186">
        <v>207</v>
      </c>
      <c r="B129" s="184" t="s">
        <v>124</v>
      </c>
      <c r="C129" s="186">
        <v>99</v>
      </c>
      <c r="D129" s="185" t="s">
        <v>367</v>
      </c>
      <c r="E129" s="185" t="s">
        <v>368</v>
      </c>
      <c r="F129" s="186">
        <v>40</v>
      </c>
      <c r="G129" s="187"/>
    </row>
    <row r="130" spans="1:7" ht="24">
      <c r="A130" s="184">
        <v>207</v>
      </c>
      <c r="B130" s="184" t="s">
        <v>165</v>
      </c>
      <c r="C130" s="184" t="s">
        <v>178</v>
      </c>
      <c r="D130" s="185" t="s">
        <v>369</v>
      </c>
      <c r="E130" s="185" t="s">
        <v>370</v>
      </c>
      <c r="F130" s="186">
        <v>200</v>
      </c>
      <c r="G130" s="187"/>
    </row>
    <row r="131" spans="1:7" ht="24">
      <c r="A131" s="188">
        <v>207</v>
      </c>
      <c r="B131" s="188">
        <v>99</v>
      </c>
      <c r="C131" s="188">
        <v>99</v>
      </c>
      <c r="D131" s="185" t="s">
        <v>184</v>
      </c>
      <c r="E131" s="185" t="s">
        <v>371</v>
      </c>
      <c r="F131" s="186">
        <v>300</v>
      </c>
      <c r="G131" s="186"/>
    </row>
    <row r="132" spans="1:7" ht="19.5" customHeight="1">
      <c r="A132" s="192">
        <v>208</v>
      </c>
      <c r="B132" s="192"/>
      <c r="C132" s="192"/>
      <c r="D132" s="193"/>
      <c r="E132" s="193"/>
      <c r="F132" s="194">
        <f>SUM(F133:F152)</f>
        <v>4802.25</v>
      </c>
      <c r="G132" s="192"/>
    </row>
    <row r="133" spans="1:7" ht="24">
      <c r="A133" s="184" t="s">
        <v>372</v>
      </c>
      <c r="B133" s="184" t="s">
        <v>124</v>
      </c>
      <c r="C133" s="184" t="s">
        <v>196</v>
      </c>
      <c r="D133" s="185" t="s">
        <v>373</v>
      </c>
      <c r="E133" s="185" t="s">
        <v>374</v>
      </c>
      <c r="F133" s="186">
        <v>20</v>
      </c>
      <c r="G133" s="185" t="s">
        <v>375</v>
      </c>
    </row>
    <row r="134" spans="1:7" ht="24">
      <c r="A134" s="186" t="s">
        <v>372</v>
      </c>
      <c r="B134" s="186" t="s">
        <v>124</v>
      </c>
      <c r="C134" s="186" t="s">
        <v>124</v>
      </c>
      <c r="D134" s="185" t="s">
        <v>376</v>
      </c>
      <c r="E134" s="185" t="s">
        <v>377</v>
      </c>
      <c r="F134" s="186">
        <v>20</v>
      </c>
      <c r="G134" s="185"/>
    </row>
    <row r="135" spans="1:7" ht="24">
      <c r="A135" s="186" t="s">
        <v>372</v>
      </c>
      <c r="B135" s="186" t="s">
        <v>124</v>
      </c>
      <c r="C135" s="186" t="s">
        <v>124</v>
      </c>
      <c r="D135" s="185" t="s">
        <v>376</v>
      </c>
      <c r="E135" s="185" t="s">
        <v>378</v>
      </c>
      <c r="F135" s="186">
        <v>20</v>
      </c>
      <c r="G135" s="185" t="s">
        <v>379</v>
      </c>
    </row>
    <row r="136" spans="1:7" ht="24">
      <c r="A136" s="184" t="s">
        <v>372</v>
      </c>
      <c r="B136" s="184" t="s">
        <v>124</v>
      </c>
      <c r="C136" s="184" t="s">
        <v>124</v>
      </c>
      <c r="D136" s="185" t="s">
        <v>376</v>
      </c>
      <c r="E136" s="185" t="s">
        <v>380</v>
      </c>
      <c r="F136" s="186">
        <v>10</v>
      </c>
      <c r="G136" s="185" t="s">
        <v>381</v>
      </c>
    </row>
    <row r="137" spans="1:7" ht="24">
      <c r="A137" s="186" t="s">
        <v>372</v>
      </c>
      <c r="B137" s="186" t="s">
        <v>124</v>
      </c>
      <c r="C137" s="186" t="s">
        <v>124</v>
      </c>
      <c r="D137" s="185" t="s">
        <v>376</v>
      </c>
      <c r="E137" s="185" t="s">
        <v>382</v>
      </c>
      <c r="F137" s="186">
        <v>40</v>
      </c>
      <c r="G137" s="185"/>
    </row>
    <row r="138" spans="1:7" ht="24">
      <c r="A138" s="184">
        <v>208</v>
      </c>
      <c r="B138" s="184" t="s">
        <v>124</v>
      </c>
      <c r="C138" s="184" t="s">
        <v>132</v>
      </c>
      <c r="D138" s="185" t="s">
        <v>383</v>
      </c>
      <c r="E138" s="185" t="s">
        <v>384</v>
      </c>
      <c r="F138" s="186">
        <v>30</v>
      </c>
      <c r="G138" s="185" t="s">
        <v>385</v>
      </c>
    </row>
    <row r="139" spans="1:7" ht="24">
      <c r="A139" s="186" t="s">
        <v>372</v>
      </c>
      <c r="B139" s="186" t="s">
        <v>124</v>
      </c>
      <c r="C139" s="186" t="s">
        <v>196</v>
      </c>
      <c r="D139" s="185" t="s">
        <v>386</v>
      </c>
      <c r="E139" s="185" t="s">
        <v>387</v>
      </c>
      <c r="F139" s="186">
        <v>20</v>
      </c>
      <c r="G139" s="185" t="s">
        <v>388</v>
      </c>
    </row>
    <row r="140" spans="1:7" ht="24">
      <c r="A140" s="186" t="s">
        <v>372</v>
      </c>
      <c r="B140" s="186" t="s">
        <v>124</v>
      </c>
      <c r="C140" s="186" t="s">
        <v>200</v>
      </c>
      <c r="D140" s="185" t="s">
        <v>389</v>
      </c>
      <c r="E140" s="185" t="s">
        <v>390</v>
      </c>
      <c r="F140" s="186">
        <v>20</v>
      </c>
      <c r="G140" s="185"/>
    </row>
    <row r="141" spans="1:7" ht="24">
      <c r="A141" s="186">
        <v>208</v>
      </c>
      <c r="B141" s="184" t="s">
        <v>124</v>
      </c>
      <c r="C141" s="186">
        <v>99</v>
      </c>
      <c r="D141" s="185" t="s">
        <v>376</v>
      </c>
      <c r="E141" s="185" t="s">
        <v>391</v>
      </c>
      <c r="F141" s="186">
        <v>40</v>
      </c>
      <c r="G141" s="187"/>
    </row>
    <row r="142" spans="1:7" ht="19.5" customHeight="1">
      <c r="A142" s="186" t="s">
        <v>372</v>
      </c>
      <c r="B142" s="186" t="s">
        <v>125</v>
      </c>
      <c r="C142" s="186" t="s">
        <v>124</v>
      </c>
      <c r="D142" s="185" t="s">
        <v>392</v>
      </c>
      <c r="E142" s="185" t="s">
        <v>393</v>
      </c>
      <c r="F142" s="186">
        <v>30</v>
      </c>
      <c r="G142" s="185"/>
    </row>
    <row r="143" spans="1:7" ht="19.5" customHeight="1">
      <c r="A143" s="186" t="s">
        <v>372</v>
      </c>
      <c r="B143" s="186" t="s">
        <v>125</v>
      </c>
      <c r="C143" s="186" t="s">
        <v>124</v>
      </c>
      <c r="D143" s="185" t="s">
        <v>392</v>
      </c>
      <c r="E143" s="185" t="s">
        <v>394</v>
      </c>
      <c r="F143" s="186">
        <v>10</v>
      </c>
      <c r="G143" s="185" t="s">
        <v>395</v>
      </c>
    </row>
    <row r="144" spans="1:7" ht="18.75" customHeight="1">
      <c r="A144" s="184" t="s">
        <v>372</v>
      </c>
      <c r="B144" s="184" t="s">
        <v>125</v>
      </c>
      <c r="C144" s="184" t="s">
        <v>124</v>
      </c>
      <c r="D144" s="185" t="s">
        <v>396</v>
      </c>
      <c r="E144" s="185" t="s">
        <v>397</v>
      </c>
      <c r="F144" s="186">
        <v>15</v>
      </c>
      <c r="G144" s="185"/>
    </row>
    <row r="145" spans="1:7" ht="24">
      <c r="A145" s="186" t="s">
        <v>372</v>
      </c>
      <c r="B145" s="186" t="s">
        <v>132</v>
      </c>
      <c r="C145" s="186" t="s">
        <v>124</v>
      </c>
      <c r="D145" s="185" t="s">
        <v>184</v>
      </c>
      <c r="E145" s="185" t="s">
        <v>398</v>
      </c>
      <c r="F145" s="186">
        <v>30.25</v>
      </c>
      <c r="G145" s="185" t="s">
        <v>399</v>
      </c>
    </row>
    <row r="146" spans="1:7" ht="19.5" customHeight="1">
      <c r="A146" s="184" t="s">
        <v>372</v>
      </c>
      <c r="B146" s="184" t="s">
        <v>132</v>
      </c>
      <c r="C146" s="184" t="s">
        <v>177</v>
      </c>
      <c r="D146" s="185" t="s">
        <v>184</v>
      </c>
      <c r="E146" s="185" t="s">
        <v>400</v>
      </c>
      <c r="F146" s="186">
        <v>1200</v>
      </c>
      <c r="G146" s="187"/>
    </row>
    <row r="147" spans="1:7" ht="19.5" customHeight="1">
      <c r="A147" s="186">
        <v>208</v>
      </c>
      <c r="B147" s="184" t="s">
        <v>192</v>
      </c>
      <c r="C147" s="186">
        <v>99</v>
      </c>
      <c r="D147" s="185" t="s">
        <v>184</v>
      </c>
      <c r="E147" s="185" t="s">
        <v>401</v>
      </c>
      <c r="F147" s="186">
        <v>250</v>
      </c>
      <c r="G147" s="185"/>
    </row>
    <row r="148" spans="1:7" ht="24">
      <c r="A148" s="186">
        <v>208</v>
      </c>
      <c r="B148" s="186" t="s">
        <v>165</v>
      </c>
      <c r="C148" s="186" t="s">
        <v>124</v>
      </c>
      <c r="D148" s="185" t="s">
        <v>184</v>
      </c>
      <c r="E148" s="185" t="s">
        <v>402</v>
      </c>
      <c r="F148" s="186">
        <v>800</v>
      </c>
      <c r="G148" s="185" t="s">
        <v>403</v>
      </c>
    </row>
    <row r="149" spans="1:7" ht="19.5" customHeight="1">
      <c r="A149" s="186" t="s">
        <v>372</v>
      </c>
      <c r="B149" s="186" t="s">
        <v>404</v>
      </c>
      <c r="C149" s="186" t="s">
        <v>168</v>
      </c>
      <c r="D149" s="185" t="s">
        <v>184</v>
      </c>
      <c r="E149" s="185" t="s">
        <v>405</v>
      </c>
      <c r="F149" s="186">
        <v>200</v>
      </c>
      <c r="G149" s="185"/>
    </row>
    <row r="150" spans="1:7" ht="19.5" customHeight="1">
      <c r="A150" s="186">
        <v>208</v>
      </c>
      <c r="B150" s="186">
        <v>11</v>
      </c>
      <c r="C150" s="186">
        <v>99</v>
      </c>
      <c r="D150" s="185" t="s">
        <v>406</v>
      </c>
      <c r="E150" s="185" t="s">
        <v>128</v>
      </c>
      <c r="F150" s="186">
        <v>30</v>
      </c>
      <c r="G150" s="185"/>
    </row>
    <row r="151" spans="1:7" ht="19.5" customHeight="1">
      <c r="A151" s="184" t="s">
        <v>372</v>
      </c>
      <c r="B151" s="184" t="s">
        <v>407</v>
      </c>
      <c r="C151" s="184" t="s">
        <v>408</v>
      </c>
      <c r="D151" s="185" t="s">
        <v>409</v>
      </c>
      <c r="E151" s="185" t="s">
        <v>410</v>
      </c>
      <c r="F151" s="186">
        <v>17</v>
      </c>
      <c r="G151" s="185"/>
    </row>
    <row r="152" spans="1:7" ht="19.5" customHeight="1">
      <c r="A152" s="188">
        <v>208</v>
      </c>
      <c r="B152" s="188">
        <v>99</v>
      </c>
      <c r="C152" s="188">
        <v>99</v>
      </c>
      <c r="D152" s="185" t="s">
        <v>184</v>
      </c>
      <c r="E152" s="185" t="s">
        <v>411</v>
      </c>
      <c r="F152" s="186">
        <v>2000</v>
      </c>
      <c r="G152" s="185" t="s">
        <v>412</v>
      </c>
    </row>
    <row r="153" spans="1:7" ht="19.5" customHeight="1">
      <c r="A153" s="192">
        <v>210</v>
      </c>
      <c r="B153" s="192"/>
      <c r="C153" s="192"/>
      <c r="D153" s="193"/>
      <c r="E153" s="193"/>
      <c r="F153" s="194">
        <f>SUM(F154:F163)</f>
        <v>1267.31</v>
      </c>
      <c r="G153" s="192"/>
    </row>
    <row r="154" spans="1:7" ht="27.75" customHeight="1">
      <c r="A154" s="186">
        <v>210</v>
      </c>
      <c r="B154" s="184" t="s">
        <v>124</v>
      </c>
      <c r="C154" s="186">
        <v>99</v>
      </c>
      <c r="D154" s="185" t="s">
        <v>413</v>
      </c>
      <c r="E154" s="187" t="s">
        <v>414</v>
      </c>
      <c r="F154" s="186">
        <v>326</v>
      </c>
      <c r="G154" s="187"/>
    </row>
    <row r="155" spans="1:7" ht="27" customHeight="1">
      <c r="A155" s="186">
        <v>210</v>
      </c>
      <c r="B155" s="184" t="s">
        <v>124</v>
      </c>
      <c r="C155" s="186">
        <v>99</v>
      </c>
      <c r="D155" s="185" t="s">
        <v>413</v>
      </c>
      <c r="E155" s="187" t="s">
        <v>415</v>
      </c>
      <c r="F155" s="186">
        <v>200</v>
      </c>
      <c r="G155" s="187"/>
    </row>
    <row r="156" spans="1:7" ht="24">
      <c r="A156" s="186" t="s">
        <v>416</v>
      </c>
      <c r="B156" s="186" t="s">
        <v>168</v>
      </c>
      <c r="C156" s="186" t="s">
        <v>125</v>
      </c>
      <c r="D156" s="185" t="s">
        <v>413</v>
      </c>
      <c r="E156" s="185" t="s">
        <v>417</v>
      </c>
      <c r="F156" s="186">
        <v>24.5</v>
      </c>
      <c r="G156" s="185" t="s">
        <v>418</v>
      </c>
    </row>
    <row r="157" spans="1:7" ht="19.5" customHeight="1">
      <c r="A157" s="186">
        <v>210</v>
      </c>
      <c r="B157" s="186" t="s">
        <v>168</v>
      </c>
      <c r="C157" s="186" t="s">
        <v>124</v>
      </c>
      <c r="D157" s="185" t="s">
        <v>184</v>
      </c>
      <c r="E157" s="185" t="s">
        <v>419</v>
      </c>
      <c r="F157" s="186">
        <v>300</v>
      </c>
      <c r="G157" s="185" t="s">
        <v>420</v>
      </c>
    </row>
    <row r="158" spans="1:7" ht="19.5" customHeight="1">
      <c r="A158" s="186" t="s">
        <v>416</v>
      </c>
      <c r="B158" s="186" t="s">
        <v>192</v>
      </c>
      <c r="C158" s="186" t="s">
        <v>421</v>
      </c>
      <c r="D158" s="185" t="s">
        <v>422</v>
      </c>
      <c r="E158" s="185" t="s">
        <v>423</v>
      </c>
      <c r="F158" s="186">
        <v>15</v>
      </c>
      <c r="G158" s="185" t="s">
        <v>424</v>
      </c>
    </row>
    <row r="159" spans="1:7" ht="19.5" customHeight="1">
      <c r="A159" s="186" t="s">
        <v>416</v>
      </c>
      <c r="B159" s="186" t="s">
        <v>192</v>
      </c>
      <c r="C159" s="186" t="s">
        <v>421</v>
      </c>
      <c r="D159" s="185" t="s">
        <v>422</v>
      </c>
      <c r="E159" s="185" t="s">
        <v>425</v>
      </c>
      <c r="F159" s="186">
        <v>5</v>
      </c>
      <c r="G159" s="185"/>
    </row>
    <row r="160" spans="1:7" ht="24">
      <c r="A160" s="184" t="s">
        <v>416</v>
      </c>
      <c r="B160" s="184" t="s">
        <v>192</v>
      </c>
      <c r="C160" s="184" t="s">
        <v>421</v>
      </c>
      <c r="D160" s="185" t="s">
        <v>184</v>
      </c>
      <c r="E160" s="185" t="s">
        <v>426</v>
      </c>
      <c r="F160" s="186">
        <v>296.81</v>
      </c>
      <c r="G160" s="185" t="s">
        <v>420</v>
      </c>
    </row>
    <row r="161" spans="1:7" ht="24">
      <c r="A161" s="186" t="s">
        <v>416</v>
      </c>
      <c r="B161" s="186" t="s">
        <v>200</v>
      </c>
      <c r="C161" s="186" t="s">
        <v>178</v>
      </c>
      <c r="D161" s="185" t="s">
        <v>184</v>
      </c>
      <c r="E161" s="185" t="s">
        <v>427</v>
      </c>
      <c r="F161" s="186">
        <v>-300</v>
      </c>
      <c r="G161" s="185" t="s">
        <v>428</v>
      </c>
    </row>
    <row r="162" spans="1:7" ht="19.5" customHeight="1">
      <c r="A162" s="184" t="s">
        <v>416</v>
      </c>
      <c r="B162" s="184" t="s">
        <v>200</v>
      </c>
      <c r="C162" s="184" t="s">
        <v>133</v>
      </c>
      <c r="D162" s="185" t="s">
        <v>184</v>
      </c>
      <c r="E162" s="185" t="s">
        <v>429</v>
      </c>
      <c r="F162" s="186">
        <v>300</v>
      </c>
      <c r="G162" s="185" t="s">
        <v>428</v>
      </c>
    </row>
    <row r="163" spans="1:7" ht="36">
      <c r="A163" s="186">
        <v>210</v>
      </c>
      <c r="B163" s="186">
        <v>15</v>
      </c>
      <c r="C163" s="186" t="s">
        <v>125</v>
      </c>
      <c r="D163" s="185" t="s">
        <v>430</v>
      </c>
      <c r="E163" s="185" t="s">
        <v>431</v>
      </c>
      <c r="F163" s="186">
        <v>100</v>
      </c>
      <c r="G163" s="185" t="s">
        <v>432</v>
      </c>
    </row>
    <row r="164" spans="1:7" ht="19.5" customHeight="1">
      <c r="A164" s="192">
        <v>211</v>
      </c>
      <c r="B164" s="192"/>
      <c r="C164" s="192"/>
      <c r="D164" s="193"/>
      <c r="E164" s="193"/>
      <c r="F164" s="194">
        <f>SUM(F165:F171)</f>
        <v>11192.71</v>
      </c>
      <c r="G164" s="192"/>
    </row>
    <row r="165" spans="1:7" ht="28.5" customHeight="1">
      <c r="A165" s="184" t="s">
        <v>433</v>
      </c>
      <c r="B165" s="184" t="s">
        <v>124</v>
      </c>
      <c r="C165" s="184" t="s">
        <v>178</v>
      </c>
      <c r="D165" s="189" t="s">
        <v>434</v>
      </c>
      <c r="E165" s="185" t="s">
        <v>435</v>
      </c>
      <c r="F165" s="190">
        <v>1000</v>
      </c>
      <c r="G165" s="187"/>
    </row>
    <row r="166" spans="1:7" ht="19.5" customHeight="1">
      <c r="A166" s="184" t="s">
        <v>433</v>
      </c>
      <c r="B166" s="184" t="s">
        <v>124</v>
      </c>
      <c r="C166" s="184" t="s">
        <v>178</v>
      </c>
      <c r="D166" s="185" t="s">
        <v>436</v>
      </c>
      <c r="E166" s="185" t="s">
        <v>437</v>
      </c>
      <c r="F166" s="186">
        <v>1000</v>
      </c>
      <c r="G166" s="187"/>
    </row>
    <row r="167" spans="1:7" ht="48">
      <c r="A167" s="186">
        <v>211</v>
      </c>
      <c r="B167" s="184" t="s">
        <v>124</v>
      </c>
      <c r="C167" s="186">
        <v>99</v>
      </c>
      <c r="D167" s="185" t="s">
        <v>184</v>
      </c>
      <c r="E167" s="185" t="s">
        <v>438</v>
      </c>
      <c r="F167" s="186">
        <v>8000</v>
      </c>
      <c r="G167" s="187" t="s">
        <v>439</v>
      </c>
    </row>
    <row r="168" spans="1:7" ht="24">
      <c r="A168" s="186">
        <v>211</v>
      </c>
      <c r="B168" s="184" t="s">
        <v>124</v>
      </c>
      <c r="C168" s="186">
        <v>99</v>
      </c>
      <c r="D168" s="185" t="s">
        <v>440</v>
      </c>
      <c r="E168" s="185" t="s">
        <v>441</v>
      </c>
      <c r="F168" s="186">
        <v>50</v>
      </c>
      <c r="G168" s="187"/>
    </row>
    <row r="169" spans="1:7" ht="24">
      <c r="A169" s="186">
        <v>211</v>
      </c>
      <c r="B169" s="186" t="s">
        <v>133</v>
      </c>
      <c r="C169" s="186" t="s">
        <v>168</v>
      </c>
      <c r="D169" s="185" t="s">
        <v>440</v>
      </c>
      <c r="E169" s="185" t="s">
        <v>442</v>
      </c>
      <c r="F169" s="186">
        <v>342.71</v>
      </c>
      <c r="G169" s="185" t="s">
        <v>443</v>
      </c>
    </row>
    <row r="170" spans="1:7" ht="19.5" customHeight="1">
      <c r="A170" s="184">
        <v>211</v>
      </c>
      <c r="B170" s="184" t="s">
        <v>200</v>
      </c>
      <c r="C170" s="184" t="s">
        <v>124</v>
      </c>
      <c r="D170" s="185" t="s">
        <v>440</v>
      </c>
      <c r="E170" s="185" t="s">
        <v>444</v>
      </c>
      <c r="F170" s="186">
        <v>400</v>
      </c>
      <c r="G170" s="185" t="s">
        <v>445</v>
      </c>
    </row>
    <row r="171" spans="1:7" ht="19.5" customHeight="1">
      <c r="A171" s="186">
        <v>211</v>
      </c>
      <c r="B171" s="186" t="s">
        <v>200</v>
      </c>
      <c r="C171" s="186" t="s">
        <v>125</v>
      </c>
      <c r="D171" s="185" t="s">
        <v>440</v>
      </c>
      <c r="E171" s="185" t="s">
        <v>446</v>
      </c>
      <c r="F171" s="186">
        <v>400</v>
      </c>
      <c r="G171" s="185" t="s">
        <v>447</v>
      </c>
    </row>
    <row r="172" spans="1:7" ht="19.5" customHeight="1">
      <c r="A172" s="192">
        <v>212</v>
      </c>
      <c r="B172" s="192"/>
      <c r="C172" s="192"/>
      <c r="D172" s="193"/>
      <c r="E172" s="193"/>
      <c r="F172" s="194">
        <f>SUM(F173:F176)</f>
        <v>1876.6</v>
      </c>
      <c r="G172" s="192"/>
    </row>
    <row r="173" spans="1:7" ht="60">
      <c r="A173" s="186">
        <v>212</v>
      </c>
      <c r="B173" s="186" t="s">
        <v>124</v>
      </c>
      <c r="C173" s="186">
        <v>99</v>
      </c>
      <c r="D173" s="185" t="s">
        <v>184</v>
      </c>
      <c r="E173" s="185" t="s">
        <v>448</v>
      </c>
      <c r="F173" s="186">
        <v>1700</v>
      </c>
      <c r="G173" s="185" t="s">
        <v>449</v>
      </c>
    </row>
    <row r="174" spans="1:7" ht="75.75" customHeight="1">
      <c r="A174" s="184">
        <v>212</v>
      </c>
      <c r="B174" s="184" t="s">
        <v>124</v>
      </c>
      <c r="C174" s="184">
        <v>99</v>
      </c>
      <c r="D174" s="185" t="s">
        <v>450</v>
      </c>
      <c r="E174" s="185" t="s">
        <v>451</v>
      </c>
      <c r="F174" s="186">
        <v>30</v>
      </c>
      <c r="G174" s="185" t="s">
        <v>452</v>
      </c>
    </row>
    <row r="175" spans="1:7" ht="38.25" customHeight="1">
      <c r="A175" s="184">
        <v>212</v>
      </c>
      <c r="B175" s="184" t="s">
        <v>124</v>
      </c>
      <c r="C175" s="184">
        <v>99</v>
      </c>
      <c r="D175" s="185" t="s">
        <v>450</v>
      </c>
      <c r="E175" s="185" t="s">
        <v>453</v>
      </c>
      <c r="F175" s="186">
        <v>30</v>
      </c>
      <c r="G175" s="185" t="s">
        <v>454</v>
      </c>
    </row>
    <row r="176" spans="1:7" ht="24">
      <c r="A176" s="184" t="s">
        <v>455</v>
      </c>
      <c r="B176" s="184" t="s">
        <v>124</v>
      </c>
      <c r="C176" s="184" t="s">
        <v>178</v>
      </c>
      <c r="D176" s="185" t="s">
        <v>450</v>
      </c>
      <c r="E176" s="185" t="s">
        <v>456</v>
      </c>
      <c r="F176" s="186">
        <v>116.6</v>
      </c>
      <c r="G176" s="187"/>
    </row>
    <row r="177" spans="1:7" ht="19.5" customHeight="1">
      <c r="A177" s="192">
        <v>213</v>
      </c>
      <c r="B177" s="192"/>
      <c r="C177" s="192"/>
      <c r="D177" s="193"/>
      <c r="E177" s="193"/>
      <c r="F177" s="194">
        <f>SUM(F178:F210)</f>
        <v>3985.58</v>
      </c>
      <c r="G177" s="192"/>
    </row>
    <row r="178" spans="1:7" ht="24">
      <c r="A178" s="186" t="s">
        <v>457</v>
      </c>
      <c r="B178" s="186" t="s">
        <v>124</v>
      </c>
      <c r="C178" s="186" t="s">
        <v>132</v>
      </c>
      <c r="D178" s="185" t="s">
        <v>458</v>
      </c>
      <c r="E178" s="185" t="s">
        <v>459</v>
      </c>
      <c r="F178" s="186">
        <v>20</v>
      </c>
      <c r="G178" s="185" t="s">
        <v>460</v>
      </c>
    </row>
    <row r="179" spans="1:7" ht="36">
      <c r="A179" s="186">
        <v>213</v>
      </c>
      <c r="B179" s="186" t="s">
        <v>124</v>
      </c>
      <c r="C179" s="186" t="s">
        <v>165</v>
      </c>
      <c r="D179" s="185" t="s">
        <v>461</v>
      </c>
      <c r="E179" s="185" t="s">
        <v>462</v>
      </c>
      <c r="F179" s="186">
        <v>100</v>
      </c>
      <c r="G179" s="185" t="s">
        <v>463</v>
      </c>
    </row>
    <row r="180" spans="1:7" ht="36">
      <c r="A180" s="186" t="s">
        <v>457</v>
      </c>
      <c r="B180" s="186" t="s">
        <v>124</v>
      </c>
      <c r="C180" s="186" t="s">
        <v>404</v>
      </c>
      <c r="D180" s="185" t="s">
        <v>464</v>
      </c>
      <c r="E180" s="185" t="s">
        <v>465</v>
      </c>
      <c r="F180" s="186">
        <v>25</v>
      </c>
      <c r="G180" s="185"/>
    </row>
    <row r="181" spans="1:7" ht="42.75" customHeight="1">
      <c r="A181" s="186" t="s">
        <v>457</v>
      </c>
      <c r="B181" s="186" t="s">
        <v>124</v>
      </c>
      <c r="C181" s="186" t="s">
        <v>404</v>
      </c>
      <c r="D181" s="185" t="s">
        <v>464</v>
      </c>
      <c r="E181" s="185" t="s">
        <v>466</v>
      </c>
      <c r="F181" s="186">
        <v>17.5</v>
      </c>
      <c r="G181" s="185" t="s">
        <v>467</v>
      </c>
    </row>
    <row r="182" spans="1:7" ht="50.25" customHeight="1">
      <c r="A182" s="184" t="s">
        <v>457</v>
      </c>
      <c r="B182" s="184" t="s">
        <v>124</v>
      </c>
      <c r="C182" s="184" t="s">
        <v>468</v>
      </c>
      <c r="D182" s="185" t="s">
        <v>469</v>
      </c>
      <c r="E182" s="185" t="s">
        <v>470</v>
      </c>
      <c r="F182" s="186">
        <v>24.5</v>
      </c>
      <c r="G182" s="185" t="s">
        <v>471</v>
      </c>
    </row>
    <row r="183" spans="1:7" ht="36">
      <c r="A183" s="186" t="s">
        <v>457</v>
      </c>
      <c r="B183" s="186" t="s">
        <v>124</v>
      </c>
      <c r="C183" s="186" t="s">
        <v>468</v>
      </c>
      <c r="D183" s="185" t="s">
        <v>469</v>
      </c>
      <c r="E183" s="185" t="s">
        <v>472</v>
      </c>
      <c r="F183" s="186">
        <v>100</v>
      </c>
      <c r="G183" s="185" t="s">
        <v>473</v>
      </c>
    </row>
    <row r="184" spans="1:7" ht="24">
      <c r="A184" s="184">
        <v>213</v>
      </c>
      <c r="B184" s="184" t="s">
        <v>124</v>
      </c>
      <c r="C184" s="184">
        <v>99</v>
      </c>
      <c r="D184" s="185" t="s">
        <v>474</v>
      </c>
      <c r="E184" s="185" t="s">
        <v>475</v>
      </c>
      <c r="F184" s="186">
        <v>20</v>
      </c>
      <c r="G184" s="185" t="s">
        <v>476</v>
      </c>
    </row>
    <row r="185" spans="1:7" ht="63.75" customHeight="1">
      <c r="A185" s="184" t="s">
        <v>457</v>
      </c>
      <c r="B185" s="184" t="s">
        <v>124</v>
      </c>
      <c r="C185" s="184" t="s">
        <v>178</v>
      </c>
      <c r="D185" s="185" t="s">
        <v>477</v>
      </c>
      <c r="E185" s="185" t="s">
        <v>478</v>
      </c>
      <c r="F185" s="186">
        <v>30</v>
      </c>
      <c r="G185" s="185" t="s">
        <v>479</v>
      </c>
    </row>
    <row r="186" spans="1:7" ht="72">
      <c r="A186" s="186" t="s">
        <v>457</v>
      </c>
      <c r="B186" s="186" t="s">
        <v>124</v>
      </c>
      <c r="C186" s="186" t="s">
        <v>178</v>
      </c>
      <c r="D186" s="185" t="s">
        <v>477</v>
      </c>
      <c r="E186" s="185" t="s">
        <v>480</v>
      </c>
      <c r="F186" s="186">
        <v>30</v>
      </c>
      <c r="G186" s="185" t="s">
        <v>481</v>
      </c>
    </row>
    <row r="187" spans="1:7" ht="32.25" customHeight="1">
      <c r="A187" s="186" t="s">
        <v>457</v>
      </c>
      <c r="B187" s="186" t="s">
        <v>124</v>
      </c>
      <c r="C187" s="186" t="s">
        <v>178</v>
      </c>
      <c r="D187" s="185" t="s">
        <v>482</v>
      </c>
      <c r="E187" s="185" t="s">
        <v>483</v>
      </c>
      <c r="F187" s="186">
        <v>8</v>
      </c>
      <c r="G187" s="185" t="s">
        <v>484</v>
      </c>
    </row>
    <row r="188" spans="1:7" ht="28.5" customHeight="1">
      <c r="A188" s="184">
        <v>213</v>
      </c>
      <c r="B188" s="184" t="s">
        <v>124</v>
      </c>
      <c r="C188" s="184">
        <v>99</v>
      </c>
      <c r="D188" s="185" t="s">
        <v>485</v>
      </c>
      <c r="E188" s="185" t="s">
        <v>486</v>
      </c>
      <c r="F188" s="186">
        <v>20</v>
      </c>
      <c r="G188" s="185" t="s">
        <v>487</v>
      </c>
    </row>
    <row r="189" spans="1:7" ht="19.5" customHeight="1">
      <c r="A189" s="184" t="s">
        <v>457</v>
      </c>
      <c r="B189" s="184" t="s">
        <v>124</v>
      </c>
      <c r="C189" s="184" t="s">
        <v>178</v>
      </c>
      <c r="D189" s="185" t="s">
        <v>461</v>
      </c>
      <c r="E189" s="185" t="s">
        <v>488</v>
      </c>
      <c r="F189" s="186">
        <v>200</v>
      </c>
      <c r="G189" s="187"/>
    </row>
    <row r="190" spans="1:7" ht="24">
      <c r="A190" s="186">
        <v>213</v>
      </c>
      <c r="B190" s="184" t="s">
        <v>124</v>
      </c>
      <c r="C190" s="186">
        <v>99</v>
      </c>
      <c r="D190" s="185" t="s">
        <v>461</v>
      </c>
      <c r="E190" s="187" t="s">
        <v>489</v>
      </c>
      <c r="F190" s="186">
        <v>30</v>
      </c>
      <c r="G190" s="187"/>
    </row>
    <row r="191" spans="1:7" ht="24">
      <c r="A191" s="186">
        <v>213</v>
      </c>
      <c r="B191" s="184" t="s">
        <v>124</v>
      </c>
      <c r="C191" s="186">
        <v>99</v>
      </c>
      <c r="D191" s="185" t="s">
        <v>461</v>
      </c>
      <c r="E191" s="187" t="s">
        <v>490</v>
      </c>
      <c r="F191" s="186">
        <v>34</v>
      </c>
      <c r="G191" s="187"/>
    </row>
    <row r="192" spans="1:7" ht="24">
      <c r="A192" s="184" t="s">
        <v>457</v>
      </c>
      <c r="B192" s="184" t="s">
        <v>124</v>
      </c>
      <c r="C192" s="184" t="s">
        <v>178</v>
      </c>
      <c r="D192" s="185" t="s">
        <v>491</v>
      </c>
      <c r="E192" s="187" t="s">
        <v>492</v>
      </c>
      <c r="F192" s="186">
        <v>20</v>
      </c>
      <c r="G192" s="187"/>
    </row>
    <row r="193" spans="1:7" ht="24">
      <c r="A193" s="186">
        <v>213</v>
      </c>
      <c r="B193" s="184" t="s">
        <v>124</v>
      </c>
      <c r="C193" s="186">
        <v>99</v>
      </c>
      <c r="D193" s="185" t="s">
        <v>491</v>
      </c>
      <c r="E193" s="187" t="s">
        <v>493</v>
      </c>
      <c r="F193" s="186">
        <v>60</v>
      </c>
      <c r="G193" s="187"/>
    </row>
    <row r="194" spans="1:7" ht="48">
      <c r="A194" s="186">
        <v>213</v>
      </c>
      <c r="B194" s="184" t="s">
        <v>124</v>
      </c>
      <c r="C194" s="186">
        <v>99</v>
      </c>
      <c r="D194" s="185" t="s">
        <v>450</v>
      </c>
      <c r="E194" s="185" t="s">
        <v>494</v>
      </c>
      <c r="F194" s="186">
        <v>60</v>
      </c>
      <c r="G194" s="185" t="s">
        <v>495</v>
      </c>
    </row>
    <row r="195" spans="1:7" ht="24">
      <c r="A195" s="186">
        <v>213</v>
      </c>
      <c r="B195" s="186" t="s">
        <v>125</v>
      </c>
      <c r="C195" s="186">
        <v>99</v>
      </c>
      <c r="D195" s="185" t="s">
        <v>496</v>
      </c>
      <c r="E195" s="185" t="s">
        <v>497</v>
      </c>
      <c r="F195" s="186">
        <v>100</v>
      </c>
      <c r="G195" s="185" t="s">
        <v>498</v>
      </c>
    </row>
    <row r="196" spans="1:7" ht="24">
      <c r="A196" s="186">
        <v>213</v>
      </c>
      <c r="B196" s="184" t="s">
        <v>125</v>
      </c>
      <c r="C196" s="186">
        <v>99</v>
      </c>
      <c r="D196" s="185" t="s">
        <v>499</v>
      </c>
      <c r="E196" s="185" t="s">
        <v>500</v>
      </c>
      <c r="F196" s="186">
        <v>300</v>
      </c>
      <c r="G196" s="187"/>
    </row>
    <row r="197" spans="1:7" ht="14.25">
      <c r="A197" s="186">
        <v>213</v>
      </c>
      <c r="B197" s="184" t="s">
        <v>125</v>
      </c>
      <c r="C197" s="186">
        <v>99</v>
      </c>
      <c r="D197" s="185" t="s">
        <v>499</v>
      </c>
      <c r="E197" s="187" t="s">
        <v>501</v>
      </c>
      <c r="F197" s="186">
        <v>500</v>
      </c>
      <c r="G197" s="187"/>
    </row>
    <row r="198" spans="1:7" ht="24">
      <c r="A198" s="186">
        <v>213</v>
      </c>
      <c r="B198" s="184" t="s">
        <v>125</v>
      </c>
      <c r="C198" s="186">
        <v>99</v>
      </c>
      <c r="D198" s="185" t="s">
        <v>499</v>
      </c>
      <c r="E198" s="187" t="s">
        <v>502</v>
      </c>
      <c r="F198" s="186">
        <v>140.58</v>
      </c>
      <c r="G198" s="187"/>
    </row>
    <row r="199" spans="1:7" ht="24">
      <c r="A199" s="186">
        <v>213</v>
      </c>
      <c r="B199" s="184" t="s">
        <v>125</v>
      </c>
      <c r="C199" s="186">
        <v>99</v>
      </c>
      <c r="D199" s="185" t="s">
        <v>503</v>
      </c>
      <c r="E199" s="187" t="s">
        <v>504</v>
      </c>
      <c r="F199" s="186">
        <v>70</v>
      </c>
      <c r="G199" s="187"/>
    </row>
    <row r="200" spans="1:7" ht="19.5" customHeight="1">
      <c r="A200" s="186">
        <v>213</v>
      </c>
      <c r="B200" s="186" t="s">
        <v>133</v>
      </c>
      <c r="C200" s="186">
        <v>99</v>
      </c>
      <c r="D200" s="185" t="s">
        <v>505</v>
      </c>
      <c r="E200" s="185" t="s">
        <v>506</v>
      </c>
      <c r="F200" s="186">
        <v>20</v>
      </c>
      <c r="G200" s="185" t="s">
        <v>507</v>
      </c>
    </row>
    <row r="201" spans="1:7" ht="24">
      <c r="A201" s="184" t="s">
        <v>457</v>
      </c>
      <c r="B201" s="184" t="s">
        <v>133</v>
      </c>
      <c r="C201" s="184" t="s">
        <v>125</v>
      </c>
      <c r="D201" s="185" t="s">
        <v>508</v>
      </c>
      <c r="E201" s="185" t="s">
        <v>509</v>
      </c>
      <c r="F201" s="186">
        <v>30</v>
      </c>
      <c r="G201" s="185" t="s">
        <v>510</v>
      </c>
    </row>
    <row r="202" spans="1:7" ht="24">
      <c r="A202" s="186" t="s">
        <v>457</v>
      </c>
      <c r="B202" s="186" t="s">
        <v>133</v>
      </c>
      <c r="C202" s="186" t="s">
        <v>125</v>
      </c>
      <c r="D202" s="185" t="s">
        <v>508</v>
      </c>
      <c r="E202" s="185" t="s">
        <v>425</v>
      </c>
      <c r="F202" s="186">
        <v>10</v>
      </c>
      <c r="G202" s="185" t="s">
        <v>511</v>
      </c>
    </row>
    <row r="203" spans="1:7" ht="19.5" customHeight="1">
      <c r="A203" s="186">
        <v>213</v>
      </c>
      <c r="B203" s="184" t="s">
        <v>133</v>
      </c>
      <c r="C203" s="186">
        <v>99</v>
      </c>
      <c r="D203" s="185" t="s">
        <v>505</v>
      </c>
      <c r="E203" s="187" t="s">
        <v>512</v>
      </c>
      <c r="F203" s="186">
        <v>233</v>
      </c>
      <c r="G203" s="187"/>
    </row>
    <row r="204" spans="1:7" ht="19.5" customHeight="1">
      <c r="A204" s="186">
        <v>213</v>
      </c>
      <c r="B204" s="184" t="s">
        <v>133</v>
      </c>
      <c r="C204" s="186">
        <v>99</v>
      </c>
      <c r="D204" s="185" t="s">
        <v>505</v>
      </c>
      <c r="E204" s="187" t="s">
        <v>513</v>
      </c>
      <c r="F204" s="186">
        <v>100</v>
      </c>
      <c r="G204" s="187"/>
    </row>
    <row r="205" spans="1:7" ht="19.5" customHeight="1">
      <c r="A205" s="186">
        <v>213</v>
      </c>
      <c r="B205" s="184" t="s">
        <v>133</v>
      </c>
      <c r="C205" s="186">
        <v>99</v>
      </c>
      <c r="D205" s="185" t="s">
        <v>514</v>
      </c>
      <c r="E205" s="187" t="s">
        <v>515</v>
      </c>
      <c r="F205" s="186">
        <v>53</v>
      </c>
      <c r="G205" s="187"/>
    </row>
    <row r="206" spans="1:7" ht="24">
      <c r="A206" s="184">
        <v>213</v>
      </c>
      <c r="B206" s="184" t="s">
        <v>132</v>
      </c>
      <c r="C206" s="184" t="s">
        <v>124</v>
      </c>
      <c r="D206" s="185" t="s">
        <v>516</v>
      </c>
      <c r="E206" s="185" t="s">
        <v>425</v>
      </c>
      <c r="F206" s="186">
        <v>30</v>
      </c>
      <c r="G206" s="185" t="s">
        <v>517</v>
      </c>
    </row>
    <row r="207" spans="1:7" ht="19.5" customHeight="1">
      <c r="A207" s="186">
        <v>213</v>
      </c>
      <c r="B207" s="184" t="s">
        <v>132</v>
      </c>
      <c r="C207" s="186">
        <v>99</v>
      </c>
      <c r="D207" s="185" t="s">
        <v>184</v>
      </c>
      <c r="E207" s="185" t="s">
        <v>518</v>
      </c>
      <c r="F207" s="186">
        <v>1000</v>
      </c>
      <c r="G207" s="185"/>
    </row>
    <row r="208" spans="1:7" ht="19.5" customHeight="1">
      <c r="A208" s="186">
        <v>213</v>
      </c>
      <c r="B208" s="184" t="s">
        <v>132</v>
      </c>
      <c r="C208" s="186">
        <v>99</v>
      </c>
      <c r="D208" s="185" t="s">
        <v>184</v>
      </c>
      <c r="E208" s="189" t="s">
        <v>519</v>
      </c>
      <c r="F208" s="190">
        <v>400</v>
      </c>
      <c r="G208" s="188"/>
    </row>
    <row r="209" spans="1:7" ht="19.5" customHeight="1">
      <c r="A209" s="186">
        <v>213</v>
      </c>
      <c r="B209" s="186" t="s">
        <v>165</v>
      </c>
      <c r="C209" s="186" t="s">
        <v>133</v>
      </c>
      <c r="D209" s="185" t="s">
        <v>184</v>
      </c>
      <c r="E209" s="185" t="s">
        <v>520</v>
      </c>
      <c r="F209" s="186">
        <v>60</v>
      </c>
      <c r="G209" s="185" t="s">
        <v>521</v>
      </c>
    </row>
    <row r="210" spans="1:7" ht="24">
      <c r="A210" s="184" t="s">
        <v>457</v>
      </c>
      <c r="B210" s="184" t="s">
        <v>165</v>
      </c>
      <c r="C210" s="184" t="s">
        <v>178</v>
      </c>
      <c r="D210" s="185" t="s">
        <v>184</v>
      </c>
      <c r="E210" s="185" t="s">
        <v>522</v>
      </c>
      <c r="F210" s="186">
        <v>140</v>
      </c>
      <c r="G210" s="185" t="s">
        <v>523</v>
      </c>
    </row>
    <row r="211" spans="1:7" ht="19.5" customHeight="1">
      <c r="A211" s="192">
        <v>214</v>
      </c>
      <c r="B211" s="192"/>
      <c r="C211" s="192"/>
      <c r="D211" s="193"/>
      <c r="E211" s="193"/>
      <c r="F211" s="194">
        <f>SUM(F212:F218)</f>
        <v>718.3399999999999</v>
      </c>
      <c r="G211" s="192"/>
    </row>
    <row r="212" spans="1:7" ht="36">
      <c r="A212" s="186">
        <v>214</v>
      </c>
      <c r="B212" s="186" t="s">
        <v>124</v>
      </c>
      <c r="C212" s="186">
        <v>99</v>
      </c>
      <c r="D212" s="185" t="s">
        <v>184</v>
      </c>
      <c r="E212" s="185" t="s">
        <v>524</v>
      </c>
      <c r="F212" s="186">
        <v>300</v>
      </c>
      <c r="G212" s="185" t="s">
        <v>525</v>
      </c>
    </row>
    <row r="213" spans="1:7" ht="29.25" customHeight="1">
      <c r="A213" s="184">
        <v>214</v>
      </c>
      <c r="B213" s="184" t="s">
        <v>124</v>
      </c>
      <c r="C213" s="184">
        <v>99</v>
      </c>
      <c r="D213" s="185" t="s">
        <v>526</v>
      </c>
      <c r="E213" s="185" t="s">
        <v>527</v>
      </c>
      <c r="F213" s="186">
        <v>4</v>
      </c>
      <c r="G213" s="185" t="s">
        <v>528</v>
      </c>
    </row>
    <row r="214" spans="1:7" ht="50.25" customHeight="1">
      <c r="A214" s="186">
        <v>214</v>
      </c>
      <c r="B214" s="186" t="s">
        <v>124</v>
      </c>
      <c r="C214" s="186">
        <v>31</v>
      </c>
      <c r="D214" s="185" t="s">
        <v>529</v>
      </c>
      <c r="E214" s="185" t="s">
        <v>530</v>
      </c>
      <c r="F214" s="186">
        <v>5.14</v>
      </c>
      <c r="G214" s="185" t="s">
        <v>867</v>
      </c>
    </row>
    <row r="215" spans="1:7" ht="27.75" customHeight="1">
      <c r="A215" s="186">
        <v>214</v>
      </c>
      <c r="B215" s="186" t="s">
        <v>124</v>
      </c>
      <c r="C215" s="186">
        <v>99</v>
      </c>
      <c r="D215" s="185" t="s">
        <v>531</v>
      </c>
      <c r="E215" s="185" t="s">
        <v>532</v>
      </c>
      <c r="F215" s="186">
        <v>19.2</v>
      </c>
      <c r="G215" s="185" t="s">
        <v>533</v>
      </c>
    </row>
    <row r="216" spans="1:7" ht="36">
      <c r="A216" s="186">
        <v>214</v>
      </c>
      <c r="B216" s="186" t="s">
        <v>124</v>
      </c>
      <c r="C216" s="186">
        <v>99</v>
      </c>
      <c r="D216" s="185" t="s">
        <v>531</v>
      </c>
      <c r="E216" s="185" t="s">
        <v>534</v>
      </c>
      <c r="F216" s="186">
        <v>150</v>
      </c>
      <c r="G216" s="185" t="s">
        <v>535</v>
      </c>
    </row>
    <row r="217" spans="1:7" ht="36">
      <c r="A217" s="184" t="s">
        <v>536</v>
      </c>
      <c r="B217" s="184" t="s">
        <v>124</v>
      </c>
      <c r="C217" s="184" t="s">
        <v>178</v>
      </c>
      <c r="D217" s="185" t="s">
        <v>531</v>
      </c>
      <c r="E217" s="185" t="s">
        <v>537</v>
      </c>
      <c r="F217" s="186">
        <v>200</v>
      </c>
      <c r="G217" s="187"/>
    </row>
    <row r="218" spans="1:7" ht="19.5" customHeight="1">
      <c r="A218" s="188">
        <v>214</v>
      </c>
      <c r="B218" s="184" t="s">
        <v>132</v>
      </c>
      <c r="C218" s="188">
        <v>99</v>
      </c>
      <c r="D218" s="185" t="s">
        <v>184</v>
      </c>
      <c r="E218" s="189" t="s">
        <v>538</v>
      </c>
      <c r="F218" s="190">
        <v>40</v>
      </c>
      <c r="G218" s="188"/>
    </row>
    <row r="219" spans="1:7" ht="19.5" customHeight="1">
      <c r="A219" s="192">
        <v>215</v>
      </c>
      <c r="B219" s="192"/>
      <c r="C219" s="192"/>
      <c r="D219" s="193"/>
      <c r="E219" s="193"/>
      <c r="F219" s="194">
        <f>SUM(F220:F221)</f>
        <v>430</v>
      </c>
      <c r="G219" s="192"/>
    </row>
    <row r="220" spans="1:7" ht="24">
      <c r="A220" s="184" t="s">
        <v>539</v>
      </c>
      <c r="B220" s="184" t="s">
        <v>178</v>
      </c>
      <c r="C220" s="184" t="s">
        <v>178</v>
      </c>
      <c r="D220" s="185" t="s">
        <v>184</v>
      </c>
      <c r="E220" s="185" t="s">
        <v>540</v>
      </c>
      <c r="F220" s="186">
        <v>400</v>
      </c>
      <c r="G220" s="185" t="s">
        <v>523</v>
      </c>
    </row>
    <row r="221" spans="1:7" ht="24">
      <c r="A221" s="186">
        <v>215</v>
      </c>
      <c r="B221" s="186">
        <v>99</v>
      </c>
      <c r="C221" s="186">
        <v>99</v>
      </c>
      <c r="D221" s="185" t="s">
        <v>541</v>
      </c>
      <c r="E221" s="185" t="s">
        <v>542</v>
      </c>
      <c r="F221" s="186">
        <v>30</v>
      </c>
      <c r="G221" s="187"/>
    </row>
    <row r="222" spans="1:7" ht="19.5" customHeight="1">
      <c r="A222" s="192">
        <v>216</v>
      </c>
      <c r="B222" s="192"/>
      <c r="C222" s="192"/>
      <c r="D222" s="193"/>
      <c r="E222" s="193"/>
      <c r="F222" s="194">
        <f>F223</f>
        <v>620</v>
      </c>
      <c r="G222" s="192"/>
    </row>
    <row r="223" spans="1:7" ht="31.5" customHeight="1">
      <c r="A223" s="184" t="s">
        <v>543</v>
      </c>
      <c r="B223" s="184" t="s">
        <v>125</v>
      </c>
      <c r="C223" s="184" t="s">
        <v>178</v>
      </c>
      <c r="D223" s="185" t="s">
        <v>184</v>
      </c>
      <c r="E223" s="185" t="s">
        <v>544</v>
      </c>
      <c r="F223" s="186">
        <v>620</v>
      </c>
      <c r="G223" s="185" t="s">
        <v>545</v>
      </c>
    </row>
    <row r="224" spans="1:7" ht="19.5" customHeight="1">
      <c r="A224" s="192">
        <v>220</v>
      </c>
      <c r="B224" s="192"/>
      <c r="C224" s="192"/>
      <c r="D224" s="193"/>
      <c r="E224" s="193"/>
      <c r="F224" s="194">
        <f>SUM(F225:F234)</f>
        <v>865.58</v>
      </c>
      <c r="G224" s="192"/>
    </row>
    <row r="225" spans="1:7" ht="36">
      <c r="A225" s="186">
        <v>220</v>
      </c>
      <c r="B225" s="184" t="s">
        <v>124</v>
      </c>
      <c r="C225" s="186">
        <v>99</v>
      </c>
      <c r="D225" s="185" t="s">
        <v>546</v>
      </c>
      <c r="E225" s="185" t="s">
        <v>547</v>
      </c>
      <c r="F225" s="186">
        <v>54.85</v>
      </c>
      <c r="G225" s="185" t="s">
        <v>548</v>
      </c>
    </row>
    <row r="226" spans="1:7" ht="24">
      <c r="A226" s="186">
        <v>220</v>
      </c>
      <c r="B226" s="184" t="s">
        <v>124</v>
      </c>
      <c r="C226" s="186">
        <v>99</v>
      </c>
      <c r="D226" s="185" t="s">
        <v>546</v>
      </c>
      <c r="E226" s="185" t="s">
        <v>549</v>
      </c>
      <c r="F226" s="186">
        <v>30</v>
      </c>
      <c r="G226" s="185" t="s">
        <v>550</v>
      </c>
    </row>
    <row r="227" spans="1:7" ht="24">
      <c r="A227" s="184">
        <v>220</v>
      </c>
      <c r="B227" s="184" t="s">
        <v>124</v>
      </c>
      <c r="C227" s="184">
        <v>99</v>
      </c>
      <c r="D227" s="185" t="s">
        <v>546</v>
      </c>
      <c r="E227" s="185" t="s">
        <v>551</v>
      </c>
      <c r="F227" s="186">
        <v>50</v>
      </c>
      <c r="G227" s="185" t="s">
        <v>552</v>
      </c>
    </row>
    <row r="228" spans="1:7" ht="24">
      <c r="A228" s="186">
        <v>220</v>
      </c>
      <c r="B228" s="184" t="s">
        <v>124</v>
      </c>
      <c r="C228" s="186">
        <v>99</v>
      </c>
      <c r="D228" s="185" t="s">
        <v>546</v>
      </c>
      <c r="E228" s="185" t="s">
        <v>553</v>
      </c>
      <c r="F228" s="186">
        <v>10</v>
      </c>
      <c r="G228" s="185" t="s">
        <v>554</v>
      </c>
    </row>
    <row r="229" spans="1:7" ht="26.25" customHeight="1">
      <c r="A229" s="186">
        <v>220</v>
      </c>
      <c r="B229" s="184" t="s">
        <v>124</v>
      </c>
      <c r="C229" s="186">
        <v>99</v>
      </c>
      <c r="D229" s="185" t="s">
        <v>546</v>
      </c>
      <c r="E229" s="185" t="s">
        <v>555</v>
      </c>
      <c r="F229" s="186">
        <v>30</v>
      </c>
      <c r="G229" s="185" t="s">
        <v>556</v>
      </c>
    </row>
    <row r="230" spans="1:7" ht="36">
      <c r="A230" s="186">
        <v>220</v>
      </c>
      <c r="B230" s="184" t="s">
        <v>124</v>
      </c>
      <c r="C230" s="186">
        <v>99</v>
      </c>
      <c r="D230" s="185" t="s">
        <v>557</v>
      </c>
      <c r="E230" s="187" t="s">
        <v>558</v>
      </c>
      <c r="F230" s="186">
        <v>386.73</v>
      </c>
      <c r="G230" s="187"/>
    </row>
    <row r="231" spans="1:7" ht="24">
      <c r="A231" s="186">
        <v>220</v>
      </c>
      <c r="B231" s="184" t="s">
        <v>124</v>
      </c>
      <c r="C231" s="186">
        <v>99</v>
      </c>
      <c r="D231" s="185" t="s">
        <v>557</v>
      </c>
      <c r="E231" s="187" t="s">
        <v>456</v>
      </c>
      <c r="F231" s="186">
        <v>83</v>
      </c>
      <c r="G231" s="187"/>
    </row>
    <row r="232" spans="1:7" ht="19.5" customHeight="1">
      <c r="A232" s="186">
        <v>220</v>
      </c>
      <c r="B232" s="184" t="s">
        <v>132</v>
      </c>
      <c r="C232" s="186">
        <v>99</v>
      </c>
      <c r="D232" s="185" t="s">
        <v>559</v>
      </c>
      <c r="E232" s="187" t="s">
        <v>560</v>
      </c>
      <c r="F232" s="186">
        <v>60</v>
      </c>
      <c r="G232" s="187"/>
    </row>
    <row r="233" spans="1:7" ht="24">
      <c r="A233" s="186">
        <v>220</v>
      </c>
      <c r="B233" s="184" t="s">
        <v>132</v>
      </c>
      <c r="C233" s="186">
        <v>99</v>
      </c>
      <c r="D233" s="185" t="s">
        <v>559</v>
      </c>
      <c r="E233" s="187" t="s">
        <v>561</v>
      </c>
      <c r="F233" s="186">
        <v>100</v>
      </c>
      <c r="G233" s="187"/>
    </row>
    <row r="234" spans="1:7" ht="24">
      <c r="A234" s="186">
        <v>220</v>
      </c>
      <c r="B234" s="184" t="s">
        <v>132</v>
      </c>
      <c r="C234" s="186">
        <v>99</v>
      </c>
      <c r="D234" s="185" t="s">
        <v>562</v>
      </c>
      <c r="E234" s="187" t="s">
        <v>563</v>
      </c>
      <c r="F234" s="186">
        <v>61</v>
      </c>
      <c r="G234" s="187"/>
    </row>
    <row r="235" spans="1:7" ht="19.5" customHeight="1">
      <c r="A235" s="192">
        <v>222</v>
      </c>
      <c r="B235" s="192"/>
      <c r="C235" s="192"/>
      <c r="D235" s="193"/>
      <c r="E235" s="193"/>
      <c r="F235" s="194">
        <f>F236</f>
        <v>600</v>
      </c>
      <c r="G235" s="192"/>
    </row>
    <row r="236" spans="1:7" ht="19.5" customHeight="1">
      <c r="A236" s="186">
        <v>222</v>
      </c>
      <c r="B236" s="186" t="s">
        <v>124</v>
      </c>
      <c r="C236" s="186">
        <v>15</v>
      </c>
      <c r="D236" s="185" t="s">
        <v>184</v>
      </c>
      <c r="E236" s="185" t="s">
        <v>564</v>
      </c>
      <c r="F236" s="186">
        <v>600</v>
      </c>
      <c r="G236" s="185" t="s">
        <v>565</v>
      </c>
    </row>
    <row r="237" spans="1:7" ht="19.5" customHeight="1">
      <c r="A237" s="192">
        <v>224</v>
      </c>
      <c r="B237" s="192"/>
      <c r="C237" s="192"/>
      <c r="D237" s="193"/>
      <c r="E237" s="193"/>
      <c r="F237" s="194">
        <f>SUM(F238:F241)</f>
        <v>1163.37</v>
      </c>
      <c r="G237" s="188"/>
    </row>
    <row r="238" spans="1:7" ht="24">
      <c r="A238" s="186">
        <v>224</v>
      </c>
      <c r="B238" s="186" t="s">
        <v>124</v>
      </c>
      <c r="C238" s="186">
        <v>99</v>
      </c>
      <c r="D238" s="185" t="s">
        <v>566</v>
      </c>
      <c r="E238" s="185" t="s">
        <v>567</v>
      </c>
      <c r="F238" s="186">
        <v>20</v>
      </c>
      <c r="G238" s="185" t="s">
        <v>568</v>
      </c>
    </row>
    <row r="239" spans="1:7" ht="24">
      <c r="A239" s="186">
        <v>224</v>
      </c>
      <c r="B239" s="186" t="s">
        <v>124</v>
      </c>
      <c r="C239" s="186">
        <v>99</v>
      </c>
      <c r="D239" s="185" t="s">
        <v>566</v>
      </c>
      <c r="E239" s="185" t="s">
        <v>569</v>
      </c>
      <c r="F239" s="186">
        <v>623.37</v>
      </c>
      <c r="G239" s="185" t="s">
        <v>570</v>
      </c>
    </row>
    <row r="240" spans="1:7" ht="24">
      <c r="A240" s="184">
        <v>224</v>
      </c>
      <c r="B240" s="184" t="s">
        <v>124</v>
      </c>
      <c r="C240" s="184">
        <v>99</v>
      </c>
      <c r="D240" s="185" t="s">
        <v>566</v>
      </c>
      <c r="E240" s="185" t="s">
        <v>571</v>
      </c>
      <c r="F240" s="186">
        <v>20</v>
      </c>
      <c r="G240" s="185" t="s">
        <v>572</v>
      </c>
    </row>
    <row r="241" spans="1:7" ht="24">
      <c r="A241" s="186" t="s">
        <v>573</v>
      </c>
      <c r="B241" s="186" t="s">
        <v>125</v>
      </c>
      <c r="C241" s="186" t="s">
        <v>125</v>
      </c>
      <c r="D241" s="185" t="s">
        <v>574</v>
      </c>
      <c r="E241" s="185" t="s">
        <v>575</v>
      </c>
      <c r="F241" s="186">
        <v>500</v>
      </c>
      <c r="G241" s="185" t="s">
        <v>576</v>
      </c>
    </row>
    <row r="242" spans="1:7" ht="19.5" customHeight="1">
      <c r="A242" s="192">
        <v>227</v>
      </c>
      <c r="B242" s="192"/>
      <c r="C242" s="192"/>
      <c r="D242" s="193"/>
      <c r="E242" s="193"/>
      <c r="F242" s="194">
        <f>F243</f>
        <v>2000</v>
      </c>
      <c r="G242" s="192"/>
    </row>
    <row r="243" spans="1:7" ht="19.5" customHeight="1">
      <c r="A243" s="186">
        <v>227</v>
      </c>
      <c r="B243" s="186"/>
      <c r="C243" s="186"/>
      <c r="D243" s="185" t="s">
        <v>184</v>
      </c>
      <c r="E243" s="185" t="s">
        <v>577</v>
      </c>
      <c r="F243" s="186">
        <v>2000</v>
      </c>
      <c r="G243" s="187"/>
    </row>
    <row r="244" spans="1:7" ht="19.5" customHeight="1">
      <c r="A244" s="192">
        <v>229</v>
      </c>
      <c r="B244" s="188"/>
      <c r="C244" s="188"/>
      <c r="D244" s="189"/>
      <c r="E244" s="189"/>
      <c r="F244" s="194">
        <f>SUM(F245:F252)</f>
        <v>40240</v>
      </c>
      <c r="G244" s="188"/>
    </row>
    <row r="245" spans="1:7" ht="24">
      <c r="A245" s="186">
        <v>229</v>
      </c>
      <c r="B245" s="186">
        <v>99</v>
      </c>
      <c r="C245" s="186">
        <v>99</v>
      </c>
      <c r="D245" s="185" t="s">
        <v>184</v>
      </c>
      <c r="E245" s="185" t="s">
        <v>578</v>
      </c>
      <c r="F245" s="186">
        <v>300</v>
      </c>
      <c r="G245" s="185" t="s">
        <v>579</v>
      </c>
    </row>
    <row r="246" spans="1:7" ht="19.5" customHeight="1">
      <c r="A246" s="186">
        <v>229</v>
      </c>
      <c r="B246" s="186">
        <v>99</v>
      </c>
      <c r="C246" s="186">
        <v>99</v>
      </c>
      <c r="D246" s="185" t="s">
        <v>184</v>
      </c>
      <c r="E246" s="185" t="s">
        <v>580</v>
      </c>
      <c r="F246" s="186">
        <v>1000</v>
      </c>
      <c r="G246" s="185"/>
    </row>
    <row r="247" spans="1:7" ht="19.5" customHeight="1">
      <c r="A247" s="186">
        <v>229</v>
      </c>
      <c r="B247" s="186">
        <v>99</v>
      </c>
      <c r="C247" s="186">
        <v>99</v>
      </c>
      <c r="D247" s="185" t="s">
        <v>184</v>
      </c>
      <c r="E247" s="185" t="s">
        <v>581</v>
      </c>
      <c r="F247" s="186">
        <v>1000</v>
      </c>
      <c r="G247" s="185"/>
    </row>
    <row r="248" spans="1:7" ht="24">
      <c r="A248" s="186">
        <v>229</v>
      </c>
      <c r="B248" s="186">
        <v>99</v>
      </c>
      <c r="C248" s="186">
        <v>99</v>
      </c>
      <c r="D248" s="185" t="s">
        <v>184</v>
      </c>
      <c r="E248" s="185" t="s">
        <v>582</v>
      </c>
      <c r="F248" s="186">
        <v>8000</v>
      </c>
      <c r="G248" s="185" t="s">
        <v>583</v>
      </c>
    </row>
    <row r="249" spans="1:7" ht="19.5" customHeight="1">
      <c r="A249" s="186">
        <v>229</v>
      </c>
      <c r="B249" s="186">
        <v>99</v>
      </c>
      <c r="C249" s="186">
        <v>99</v>
      </c>
      <c r="D249" s="185" t="s">
        <v>184</v>
      </c>
      <c r="E249" s="185" t="s">
        <v>584</v>
      </c>
      <c r="F249" s="186">
        <v>5140</v>
      </c>
      <c r="G249" s="185"/>
    </row>
    <row r="250" spans="1:7" ht="19.5" customHeight="1">
      <c r="A250" s="186">
        <v>229</v>
      </c>
      <c r="B250" s="186">
        <v>99</v>
      </c>
      <c r="C250" s="186">
        <v>99</v>
      </c>
      <c r="D250" s="185" t="s">
        <v>184</v>
      </c>
      <c r="E250" s="185" t="s">
        <v>585</v>
      </c>
      <c r="F250" s="186">
        <v>300</v>
      </c>
      <c r="G250" s="187"/>
    </row>
    <row r="251" spans="1:7" ht="24">
      <c r="A251" s="186">
        <v>229</v>
      </c>
      <c r="B251" s="186">
        <v>99</v>
      </c>
      <c r="C251" s="186">
        <v>99</v>
      </c>
      <c r="D251" s="185" t="s">
        <v>184</v>
      </c>
      <c r="E251" s="185" t="s">
        <v>586</v>
      </c>
      <c r="F251" s="186">
        <v>20000</v>
      </c>
      <c r="G251" s="187"/>
    </row>
    <row r="252" spans="1:7" ht="24">
      <c r="A252" s="186">
        <v>229</v>
      </c>
      <c r="B252" s="186">
        <v>99</v>
      </c>
      <c r="C252" s="186">
        <v>99</v>
      </c>
      <c r="D252" s="185" t="s">
        <v>184</v>
      </c>
      <c r="E252" s="185" t="s">
        <v>587</v>
      </c>
      <c r="F252" s="186">
        <v>4500</v>
      </c>
      <c r="G252" s="187"/>
    </row>
  </sheetData>
  <sheetProtection/>
  <autoFilter ref="A6:G252"/>
  <mergeCells count="8">
    <mergeCell ref="A1:C1"/>
    <mergeCell ref="A2:G2"/>
    <mergeCell ref="A3:G3"/>
    <mergeCell ref="A4:C4"/>
    <mergeCell ref="D4:D5"/>
    <mergeCell ref="E4:E5"/>
    <mergeCell ref="F4:F5"/>
    <mergeCell ref="G4:G5"/>
  </mergeCells>
  <printOptions/>
  <pageMargins left="0.39" right="0.39" top="0.79" bottom="0.79" header="0.51" footer="0.51"/>
  <pageSetup firstPageNumber="9" useFirstPageNumber="1" horizontalDpi="600" verticalDpi="600" orientation="portrait" paperSize="9" scale="86" r:id="rId1"/>
  <headerFooter alignWithMargins="0">
    <oddFooter>&amp;C&amp;14- &amp;P -</oddFooter>
  </headerFooter>
</worksheet>
</file>

<file path=xl/worksheets/sheet3.xml><?xml version="1.0" encoding="utf-8"?>
<worksheet xmlns="http://schemas.openxmlformats.org/spreadsheetml/2006/main" xmlns:r="http://schemas.openxmlformats.org/officeDocument/2006/relationships">
  <dimension ref="A1:H39"/>
  <sheetViews>
    <sheetView view="pageBreakPreview" zoomScaleSheetLayoutView="100" zoomScalePageLayoutView="0" workbookViewId="0" topLeftCell="A1">
      <selection activeCell="C6" sqref="C6"/>
    </sheetView>
  </sheetViews>
  <sheetFormatPr defaultColWidth="9.00390625" defaultRowHeight="27.75" customHeight="1"/>
  <cols>
    <col min="1" max="1" width="11.25390625" style="153" customWidth="1"/>
    <col min="2" max="2" width="40.50390625" style="154" customWidth="1"/>
    <col min="3" max="3" width="13.625" style="153" customWidth="1"/>
    <col min="4" max="4" width="26.875" style="154" customWidth="1"/>
    <col min="5" max="16384" width="9.00390625" style="154" customWidth="1"/>
  </cols>
  <sheetData>
    <row r="1" spans="1:5" ht="27.75" customHeight="1">
      <c r="A1" s="155" t="s">
        <v>588</v>
      </c>
      <c r="B1" s="156"/>
      <c r="C1" s="156"/>
      <c r="D1" s="156"/>
      <c r="E1" s="156"/>
    </row>
    <row r="2" spans="1:4" ht="27.75" customHeight="1">
      <c r="A2" s="234" t="s">
        <v>589</v>
      </c>
      <c r="B2" s="234"/>
      <c r="C2" s="234"/>
      <c r="D2" s="234"/>
    </row>
    <row r="3" ht="21.75" customHeight="1">
      <c r="D3" s="157" t="s">
        <v>2</v>
      </c>
    </row>
    <row r="4" spans="1:4" ht="19.5" customHeight="1">
      <c r="A4" s="158" t="s">
        <v>116</v>
      </c>
      <c r="B4" s="158" t="s">
        <v>590</v>
      </c>
      <c r="C4" s="158" t="s">
        <v>119</v>
      </c>
      <c r="D4" s="158" t="s">
        <v>120</v>
      </c>
    </row>
    <row r="5" spans="1:8" ht="19.5" customHeight="1">
      <c r="A5" s="159"/>
      <c r="B5" s="159" t="s">
        <v>591</v>
      </c>
      <c r="C5" s="160">
        <v>3516.05</v>
      </c>
      <c r="D5" s="159"/>
      <c r="H5" s="161"/>
    </row>
    <row r="6" spans="1:4" s="152" customFormat="1" ht="19.5" customHeight="1">
      <c r="A6" s="162">
        <v>201</v>
      </c>
      <c r="B6" s="110" t="s">
        <v>592</v>
      </c>
      <c r="C6" s="163">
        <v>761.59</v>
      </c>
      <c r="D6" s="162"/>
    </row>
    <row r="7" spans="1:4" s="152" customFormat="1" ht="19.5" customHeight="1">
      <c r="A7" s="162"/>
      <c r="B7" s="118" t="s">
        <v>593</v>
      </c>
      <c r="C7" s="164">
        <v>650</v>
      </c>
      <c r="D7" s="159" t="s">
        <v>594</v>
      </c>
    </row>
    <row r="8" spans="1:4" s="152" customFormat="1" ht="19.5" customHeight="1">
      <c r="A8" s="162"/>
      <c r="B8" s="165" t="s">
        <v>595</v>
      </c>
      <c r="C8" s="164">
        <v>111.59</v>
      </c>
      <c r="D8" s="162"/>
    </row>
    <row r="9" spans="1:4" s="152" customFormat="1" ht="19.5" customHeight="1">
      <c r="A9" s="162">
        <v>203</v>
      </c>
      <c r="B9" s="166" t="s">
        <v>596</v>
      </c>
      <c r="C9" s="160">
        <v>900</v>
      </c>
      <c r="D9" s="162"/>
    </row>
    <row r="10" spans="1:4" s="152" customFormat="1" ht="19.5" customHeight="1">
      <c r="A10" s="162"/>
      <c r="B10" s="165" t="s">
        <v>597</v>
      </c>
      <c r="C10" s="164">
        <v>900</v>
      </c>
      <c r="D10" s="159" t="s">
        <v>598</v>
      </c>
    </row>
    <row r="11" spans="1:4" s="152" customFormat="1" ht="19.5" customHeight="1">
      <c r="A11" s="162">
        <v>204</v>
      </c>
      <c r="B11" s="110" t="s">
        <v>599</v>
      </c>
      <c r="C11" s="160">
        <v>1065.89</v>
      </c>
      <c r="D11" s="162"/>
    </row>
    <row r="12" spans="1:4" s="152" customFormat="1" ht="19.5" customHeight="1">
      <c r="A12" s="162"/>
      <c r="B12" s="118" t="s">
        <v>600</v>
      </c>
      <c r="C12" s="167">
        <v>900</v>
      </c>
      <c r="D12" s="159"/>
    </row>
    <row r="13" spans="1:4" s="152" customFormat="1" ht="19.5" customHeight="1">
      <c r="A13" s="162"/>
      <c r="B13" s="165" t="s">
        <v>595</v>
      </c>
      <c r="C13" s="164">
        <v>165.89</v>
      </c>
      <c r="D13" s="159"/>
    </row>
    <row r="14" spans="1:4" s="152" customFormat="1" ht="19.5" customHeight="1">
      <c r="A14" s="162">
        <v>205</v>
      </c>
      <c r="B14" s="110" t="s">
        <v>601</v>
      </c>
      <c r="C14" s="160">
        <v>90.55</v>
      </c>
      <c r="D14" s="159"/>
    </row>
    <row r="15" spans="1:4" s="152" customFormat="1" ht="19.5" customHeight="1">
      <c r="A15" s="162"/>
      <c r="B15" s="118" t="s">
        <v>602</v>
      </c>
      <c r="C15" s="164">
        <v>50</v>
      </c>
      <c r="D15" s="159" t="s">
        <v>603</v>
      </c>
    </row>
    <row r="16" spans="1:4" s="152" customFormat="1" ht="19.5" customHeight="1">
      <c r="A16" s="162"/>
      <c r="B16" s="165" t="s">
        <v>595</v>
      </c>
      <c r="C16" s="164">
        <v>40.55</v>
      </c>
      <c r="D16" s="162"/>
    </row>
    <row r="17" spans="1:4" s="152" customFormat="1" ht="19.5" customHeight="1">
      <c r="A17" s="162">
        <v>206</v>
      </c>
      <c r="B17" s="166" t="s">
        <v>604</v>
      </c>
      <c r="C17" s="160">
        <v>2.43</v>
      </c>
      <c r="D17" s="162"/>
    </row>
    <row r="18" spans="1:4" s="152" customFormat="1" ht="19.5" customHeight="1">
      <c r="A18" s="162"/>
      <c r="B18" s="165" t="s">
        <v>595</v>
      </c>
      <c r="C18" s="164">
        <v>2.43</v>
      </c>
      <c r="D18" s="162"/>
    </row>
    <row r="19" spans="1:4" s="152" customFormat="1" ht="19.5" customHeight="1">
      <c r="A19" s="162">
        <v>207</v>
      </c>
      <c r="B19" s="166" t="s">
        <v>605</v>
      </c>
      <c r="C19" s="160">
        <v>2.19</v>
      </c>
      <c r="D19" s="162"/>
    </row>
    <row r="20" spans="1:4" s="152" customFormat="1" ht="19.5" customHeight="1">
      <c r="A20" s="162"/>
      <c r="B20" s="165" t="s">
        <v>595</v>
      </c>
      <c r="C20" s="164">
        <v>2.19</v>
      </c>
      <c r="D20" s="162"/>
    </row>
    <row r="21" spans="1:4" s="152" customFormat="1" ht="19.5" customHeight="1">
      <c r="A21" s="168">
        <v>208</v>
      </c>
      <c r="B21" s="169" t="s">
        <v>606</v>
      </c>
      <c r="C21" s="170">
        <v>214.85</v>
      </c>
      <c r="D21" s="168"/>
    </row>
    <row r="22" spans="1:4" s="152" customFormat="1" ht="19.5" customHeight="1">
      <c r="A22" s="168"/>
      <c r="B22" s="121" t="s">
        <v>607</v>
      </c>
      <c r="C22" s="171">
        <v>235</v>
      </c>
      <c r="D22" s="168"/>
    </row>
    <row r="23" spans="1:4" s="152" customFormat="1" ht="19.5" customHeight="1">
      <c r="A23" s="168"/>
      <c r="B23" s="172" t="s">
        <v>608</v>
      </c>
      <c r="C23" s="173">
        <v>-20.15</v>
      </c>
      <c r="D23" s="168"/>
    </row>
    <row r="24" spans="1:4" s="152" customFormat="1" ht="19.5" customHeight="1">
      <c r="A24" s="162">
        <v>210</v>
      </c>
      <c r="B24" s="110" t="s">
        <v>609</v>
      </c>
      <c r="C24" s="163">
        <v>56.26</v>
      </c>
      <c r="D24" s="162"/>
    </row>
    <row r="25" spans="1:4" s="152" customFormat="1" ht="19.5" customHeight="1">
      <c r="A25" s="162"/>
      <c r="B25" s="118" t="s">
        <v>610</v>
      </c>
      <c r="C25" s="164">
        <v>36.55</v>
      </c>
      <c r="D25" s="162"/>
    </row>
    <row r="26" spans="1:4" s="152" customFormat="1" ht="19.5" customHeight="1">
      <c r="A26" s="162"/>
      <c r="B26" s="165" t="s">
        <v>595</v>
      </c>
      <c r="C26" s="164">
        <v>19.71</v>
      </c>
      <c r="D26" s="162"/>
    </row>
    <row r="27" spans="1:4" s="152" customFormat="1" ht="19.5" customHeight="1">
      <c r="A27" s="162">
        <v>212</v>
      </c>
      <c r="B27" s="166" t="s">
        <v>611</v>
      </c>
      <c r="C27" s="160">
        <v>2.1</v>
      </c>
      <c r="D27" s="162"/>
    </row>
    <row r="28" spans="1:4" s="152" customFormat="1" ht="19.5" customHeight="1">
      <c r="A28" s="162"/>
      <c r="B28" s="165" t="s">
        <v>612</v>
      </c>
      <c r="C28" s="164">
        <v>2.1</v>
      </c>
      <c r="D28" s="162"/>
    </row>
    <row r="29" spans="1:4" s="152" customFormat="1" ht="19.5" customHeight="1">
      <c r="A29" s="162">
        <v>213</v>
      </c>
      <c r="B29" s="110" t="s">
        <v>613</v>
      </c>
      <c r="C29" s="163">
        <v>334.52</v>
      </c>
      <c r="D29" s="162"/>
    </row>
    <row r="30" spans="1:4" s="152" customFormat="1" ht="19.5" customHeight="1">
      <c r="A30" s="162"/>
      <c r="B30" s="165" t="s">
        <v>614</v>
      </c>
      <c r="C30" s="164">
        <v>246</v>
      </c>
      <c r="D30" s="162"/>
    </row>
    <row r="31" spans="1:4" s="152" customFormat="1" ht="19.5" customHeight="1">
      <c r="A31" s="162"/>
      <c r="B31" s="165" t="s">
        <v>615</v>
      </c>
      <c r="C31" s="164">
        <v>88.52</v>
      </c>
      <c r="D31" s="162"/>
    </row>
    <row r="32" spans="1:4" s="152" customFormat="1" ht="19.5" customHeight="1">
      <c r="A32" s="162">
        <v>220</v>
      </c>
      <c r="B32" s="166" t="s">
        <v>616</v>
      </c>
      <c r="C32" s="160">
        <v>56.15</v>
      </c>
      <c r="D32" s="162"/>
    </row>
    <row r="33" spans="1:4" s="152" customFormat="1" ht="19.5" customHeight="1">
      <c r="A33" s="162"/>
      <c r="B33" s="165" t="s">
        <v>617</v>
      </c>
      <c r="C33" s="164">
        <v>58.11</v>
      </c>
      <c r="D33" s="162"/>
    </row>
    <row r="34" spans="1:4" s="152" customFormat="1" ht="19.5" customHeight="1">
      <c r="A34" s="162"/>
      <c r="B34" s="172" t="s">
        <v>608</v>
      </c>
      <c r="C34" s="174">
        <v>-1.96</v>
      </c>
      <c r="D34" s="162"/>
    </row>
    <row r="35" spans="1:4" s="152" customFormat="1" ht="19.5" customHeight="1">
      <c r="A35" s="162">
        <v>221</v>
      </c>
      <c r="B35" s="110" t="s">
        <v>618</v>
      </c>
      <c r="C35" s="160">
        <v>27.36</v>
      </c>
      <c r="D35" s="162"/>
    </row>
    <row r="36" spans="1:4" s="152" customFormat="1" ht="19.5" customHeight="1">
      <c r="A36" s="162"/>
      <c r="B36" s="118" t="s">
        <v>619</v>
      </c>
      <c r="C36" s="167">
        <v>21</v>
      </c>
      <c r="D36" s="162"/>
    </row>
    <row r="37" spans="1:4" s="152" customFormat="1" ht="19.5" customHeight="1">
      <c r="A37" s="162"/>
      <c r="B37" s="165" t="s">
        <v>615</v>
      </c>
      <c r="C37" s="164">
        <v>6.36</v>
      </c>
      <c r="D37" s="162"/>
    </row>
    <row r="38" spans="1:4" s="152" customFormat="1" ht="19.5" customHeight="1">
      <c r="A38" s="162">
        <v>224</v>
      </c>
      <c r="B38" s="110" t="s">
        <v>620</v>
      </c>
      <c r="C38" s="160">
        <v>2.16</v>
      </c>
      <c r="D38" s="162"/>
    </row>
    <row r="39" spans="1:4" ht="19.5" customHeight="1">
      <c r="A39" s="159"/>
      <c r="B39" s="165" t="s">
        <v>621</v>
      </c>
      <c r="C39" s="164">
        <v>2.16</v>
      </c>
      <c r="D39" s="159"/>
    </row>
  </sheetData>
  <sheetProtection/>
  <mergeCells count="1">
    <mergeCell ref="A2:D2"/>
  </mergeCells>
  <printOptions/>
  <pageMargins left="0.75" right="0.75" top="0.79" bottom="0.79" header="0.51" footer="0.51"/>
  <pageSetup firstPageNumber="18" useFirstPageNumber="1" horizontalDpi="600" verticalDpi="600" orientation="portrait" paperSize="9" scale="86" r:id="rId1"/>
  <headerFooter alignWithMargins="0">
    <oddFooter>&amp;C&amp;14- &amp;P -</oddFooter>
  </headerFooter>
</worksheet>
</file>

<file path=xl/worksheets/sheet4.xml><?xml version="1.0" encoding="utf-8"?>
<worksheet xmlns="http://schemas.openxmlformats.org/spreadsheetml/2006/main" xmlns:r="http://schemas.openxmlformats.org/officeDocument/2006/relationships">
  <dimension ref="A1:H25"/>
  <sheetViews>
    <sheetView showZeros="0" view="pageBreakPreview" zoomScaleSheetLayoutView="100" zoomScalePageLayoutView="0" workbookViewId="0" topLeftCell="A1">
      <selection activeCell="E18" sqref="E18"/>
    </sheetView>
  </sheetViews>
  <sheetFormatPr defaultColWidth="9.00390625" defaultRowHeight="14.25"/>
  <cols>
    <col min="1" max="1" width="22.125" style="95" customWidth="1"/>
    <col min="2" max="2" width="8.625" style="129" customWidth="1"/>
    <col min="3" max="3" width="9.25390625" style="129" customWidth="1"/>
    <col min="4" max="4" width="8.875" style="129" customWidth="1"/>
    <col min="5" max="5" width="27.50390625" style="95" customWidth="1"/>
    <col min="6" max="6" width="6.50390625" style="129" customWidth="1"/>
    <col min="7" max="7" width="8.875" style="129" customWidth="1"/>
    <col min="8" max="8" width="9.625" style="129" customWidth="1"/>
    <col min="9" max="10" width="9.00390625" style="95" customWidth="1"/>
    <col min="11" max="11" width="11.625" style="95" bestFit="1" customWidth="1"/>
    <col min="12" max="16384" width="9.00390625" style="95" customWidth="1"/>
  </cols>
  <sheetData>
    <row r="1" ht="18.75">
      <c r="A1" s="130" t="s">
        <v>622</v>
      </c>
    </row>
    <row r="2" spans="1:8" ht="48" customHeight="1">
      <c r="A2" s="235" t="s">
        <v>623</v>
      </c>
      <c r="B2" s="235"/>
      <c r="C2" s="235"/>
      <c r="D2" s="235"/>
      <c r="E2" s="235"/>
      <c r="F2" s="235"/>
      <c r="G2" s="235"/>
      <c r="H2" s="235"/>
    </row>
    <row r="3" spans="1:8" ht="24.75" customHeight="1">
      <c r="A3" s="131"/>
      <c r="B3" s="132"/>
      <c r="C3" s="132"/>
      <c r="D3" s="132"/>
      <c r="E3" s="131"/>
      <c r="F3" s="133"/>
      <c r="G3" s="133"/>
      <c r="H3" s="134" t="s">
        <v>624</v>
      </c>
    </row>
    <row r="4" spans="1:8" ht="24.75" customHeight="1">
      <c r="A4" s="39" t="s">
        <v>3</v>
      </c>
      <c r="B4" s="40" t="s">
        <v>4</v>
      </c>
      <c r="C4" s="41" t="s">
        <v>5</v>
      </c>
      <c r="D4" s="41" t="s">
        <v>625</v>
      </c>
      <c r="E4" s="39" t="s">
        <v>7</v>
      </c>
      <c r="F4" s="40" t="s">
        <v>4</v>
      </c>
      <c r="G4" s="41" t="s">
        <v>5</v>
      </c>
      <c r="H4" s="41" t="s">
        <v>625</v>
      </c>
    </row>
    <row r="5" spans="1:8" ht="24.75" customHeight="1">
      <c r="A5" s="135" t="s">
        <v>626</v>
      </c>
      <c r="B5" s="136">
        <v>1691</v>
      </c>
      <c r="C5" s="136">
        <v>1691</v>
      </c>
      <c r="D5" s="136">
        <f>C5-B5</f>
        <v>0</v>
      </c>
      <c r="E5" s="137" t="s">
        <v>611</v>
      </c>
      <c r="F5" s="136">
        <f>F6+F8</f>
        <v>3391</v>
      </c>
      <c r="G5" s="136">
        <f>F5</f>
        <v>3391</v>
      </c>
      <c r="H5" s="136">
        <f>G5-F5</f>
        <v>0</v>
      </c>
    </row>
    <row r="6" spans="1:8" ht="24.75" customHeight="1">
      <c r="A6" s="138" t="s">
        <v>627</v>
      </c>
      <c r="B6" s="136">
        <v>1691</v>
      </c>
      <c r="C6" s="136">
        <v>1691</v>
      </c>
      <c r="D6" s="136">
        <f aca="true" t="shared" si="0" ref="D6:D25">C6-B6</f>
        <v>0</v>
      </c>
      <c r="E6" s="138" t="s">
        <v>628</v>
      </c>
      <c r="F6" s="136">
        <v>2000</v>
      </c>
      <c r="G6" s="136">
        <f aca="true" t="shared" si="1" ref="G6:G15">F6</f>
        <v>2000</v>
      </c>
      <c r="H6" s="136">
        <f aca="true" t="shared" si="2" ref="H6:H15">G6-F6</f>
        <v>0</v>
      </c>
    </row>
    <row r="7" spans="1:8" ht="24.75" customHeight="1">
      <c r="A7" s="139"/>
      <c r="B7" s="136"/>
      <c r="C7" s="136"/>
      <c r="D7" s="136">
        <f t="shared" si="0"/>
        <v>0</v>
      </c>
      <c r="E7" s="138" t="s">
        <v>629</v>
      </c>
      <c r="F7" s="136">
        <v>2000</v>
      </c>
      <c r="G7" s="136">
        <f t="shared" si="1"/>
        <v>2000</v>
      </c>
      <c r="H7" s="136">
        <f t="shared" si="2"/>
        <v>0</v>
      </c>
    </row>
    <row r="8" spans="1:8" ht="24.75" customHeight="1">
      <c r="A8" s="139"/>
      <c r="B8" s="136"/>
      <c r="C8" s="136"/>
      <c r="D8" s="136">
        <f t="shared" si="0"/>
        <v>0</v>
      </c>
      <c r="E8" s="140" t="s">
        <v>630</v>
      </c>
      <c r="F8" s="136">
        <v>1391</v>
      </c>
      <c r="G8" s="136">
        <f t="shared" si="1"/>
        <v>1391</v>
      </c>
      <c r="H8" s="136">
        <f t="shared" si="2"/>
        <v>0</v>
      </c>
    </row>
    <row r="9" spans="1:8" ht="31.5" customHeight="1">
      <c r="A9" s="139"/>
      <c r="B9" s="136"/>
      <c r="C9" s="136"/>
      <c r="D9" s="136">
        <f t="shared" si="0"/>
        <v>0</v>
      </c>
      <c r="E9" s="138" t="s">
        <v>631</v>
      </c>
      <c r="F9" s="136">
        <v>600</v>
      </c>
      <c r="G9" s="136">
        <f t="shared" si="1"/>
        <v>600</v>
      </c>
      <c r="H9" s="136">
        <f t="shared" si="2"/>
        <v>0</v>
      </c>
    </row>
    <row r="10" spans="1:8" ht="24.75" customHeight="1">
      <c r="A10" s="141"/>
      <c r="B10" s="136"/>
      <c r="C10" s="136"/>
      <c r="D10" s="136">
        <f t="shared" si="0"/>
        <v>0</v>
      </c>
      <c r="E10" s="142" t="s">
        <v>632</v>
      </c>
      <c r="F10" s="136">
        <v>60</v>
      </c>
      <c r="G10" s="136">
        <f t="shared" si="1"/>
        <v>60</v>
      </c>
      <c r="H10" s="136">
        <f t="shared" si="2"/>
        <v>0</v>
      </c>
    </row>
    <row r="11" spans="1:8" ht="24.75" customHeight="1">
      <c r="A11" s="143"/>
      <c r="B11" s="136"/>
      <c r="C11" s="136"/>
      <c r="D11" s="136">
        <f t="shared" si="0"/>
        <v>0</v>
      </c>
      <c r="E11" s="142" t="s">
        <v>633</v>
      </c>
      <c r="F11" s="136">
        <v>70</v>
      </c>
      <c r="G11" s="136">
        <f t="shared" si="1"/>
        <v>70</v>
      </c>
      <c r="H11" s="136">
        <f t="shared" si="2"/>
        <v>0</v>
      </c>
    </row>
    <row r="12" spans="1:8" ht="38.25">
      <c r="A12" s="141"/>
      <c r="B12" s="136"/>
      <c r="C12" s="136"/>
      <c r="D12" s="136">
        <f t="shared" si="0"/>
        <v>0</v>
      </c>
      <c r="E12" s="144" t="s">
        <v>634</v>
      </c>
      <c r="F12" s="136">
        <v>186</v>
      </c>
      <c r="G12" s="136">
        <f t="shared" si="1"/>
        <v>186</v>
      </c>
      <c r="H12" s="136">
        <f t="shared" si="2"/>
        <v>0</v>
      </c>
    </row>
    <row r="13" spans="1:8" ht="24.75" customHeight="1">
      <c r="A13" s="141"/>
      <c r="B13" s="136"/>
      <c r="C13" s="136"/>
      <c r="D13" s="136">
        <f t="shared" si="0"/>
        <v>0</v>
      </c>
      <c r="E13" s="142" t="s">
        <v>635</v>
      </c>
      <c r="F13" s="136">
        <v>165</v>
      </c>
      <c r="G13" s="136">
        <f t="shared" si="1"/>
        <v>165</v>
      </c>
      <c r="H13" s="136">
        <f t="shared" si="2"/>
        <v>0</v>
      </c>
    </row>
    <row r="14" spans="1:8" ht="24.75" customHeight="1">
      <c r="A14" s="141"/>
      <c r="B14" s="136"/>
      <c r="C14" s="136"/>
      <c r="D14" s="136">
        <f t="shared" si="0"/>
        <v>0</v>
      </c>
      <c r="E14" s="144" t="s">
        <v>636</v>
      </c>
      <c r="F14" s="136">
        <v>160</v>
      </c>
      <c r="G14" s="136">
        <f t="shared" si="1"/>
        <v>160</v>
      </c>
      <c r="H14" s="136">
        <f t="shared" si="2"/>
        <v>0</v>
      </c>
    </row>
    <row r="15" spans="1:8" ht="30" customHeight="1">
      <c r="A15" s="141"/>
      <c r="B15" s="136"/>
      <c r="C15" s="136"/>
      <c r="D15" s="136">
        <f t="shared" si="0"/>
        <v>0</v>
      </c>
      <c r="E15" s="144" t="s">
        <v>637</v>
      </c>
      <c r="F15" s="136">
        <v>150</v>
      </c>
      <c r="G15" s="136">
        <f t="shared" si="1"/>
        <v>150</v>
      </c>
      <c r="H15" s="136">
        <f t="shared" si="2"/>
        <v>0</v>
      </c>
    </row>
    <row r="16" spans="1:8" ht="24.75" customHeight="1">
      <c r="A16" s="141"/>
      <c r="B16" s="136"/>
      <c r="C16" s="136"/>
      <c r="D16" s="136">
        <f t="shared" si="0"/>
        <v>0</v>
      </c>
      <c r="E16" s="145" t="s">
        <v>638</v>
      </c>
      <c r="F16" s="136"/>
      <c r="G16" s="136">
        <v>3800</v>
      </c>
      <c r="H16" s="136">
        <f>F16+G16</f>
        <v>3800</v>
      </c>
    </row>
    <row r="17" spans="1:8" s="128" customFormat="1" ht="24.75" customHeight="1">
      <c r="A17" s="146" t="s">
        <v>639</v>
      </c>
      <c r="B17" s="147">
        <f>B5</f>
        <v>1691</v>
      </c>
      <c r="C17" s="147">
        <f>C5</f>
        <v>1691</v>
      </c>
      <c r="D17" s="147">
        <f t="shared" si="0"/>
        <v>0</v>
      </c>
      <c r="E17" s="146" t="s">
        <v>640</v>
      </c>
      <c r="F17" s="147">
        <f>F16+F5</f>
        <v>3391</v>
      </c>
      <c r="G17" s="147">
        <f>G16+G5</f>
        <v>7191</v>
      </c>
      <c r="H17" s="147">
        <f>H16+H5</f>
        <v>3800</v>
      </c>
    </row>
    <row r="18" spans="1:8" ht="24.75" customHeight="1">
      <c r="A18" s="148" t="s">
        <v>58</v>
      </c>
      <c r="B18" s="136"/>
      <c r="C18" s="136"/>
      <c r="D18" s="136">
        <f t="shared" si="0"/>
        <v>0</v>
      </c>
      <c r="E18" s="148" t="s">
        <v>59</v>
      </c>
      <c r="F18" s="136">
        <f>F19+F20+F21+F22</f>
        <v>0</v>
      </c>
      <c r="G18" s="136">
        <f>G19+G20+G21+G22</f>
        <v>3600</v>
      </c>
      <c r="H18" s="136">
        <f>H19+H20+H21+H22</f>
        <v>3600</v>
      </c>
    </row>
    <row r="19" spans="1:8" ht="24.75" customHeight="1">
      <c r="A19" s="141" t="s">
        <v>641</v>
      </c>
      <c r="B19" s="136"/>
      <c r="C19" s="136"/>
      <c r="D19" s="136">
        <f t="shared" si="0"/>
        <v>0</v>
      </c>
      <c r="E19" s="149" t="s">
        <v>642</v>
      </c>
      <c r="F19" s="136"/>
      <c r="G19" s="136"/>
      <c r="H19" s="136">
        <f aca="true" t="shared" si="3" ref="H19:H24">G19-F19</f>
        <v>0</v>
      </c>
    </row>
    <row r="20" spans="1:8" ht="24.75" customHeight="1">
      <c r="A20" s="148" t="s">
        <v>98</v>
      </c>
      <c r="B20" s="136">
        <v>4700</v>
      </c>
      <c r="C20" s="136">
        <v>8500</v>
      </c>
      <c r="D20" s="136">
        <f t="shared" si="0"/>
        <v>3800</v>
      </c>
      <c r="E20" s="149" t="s">
        <v>107</v>
      </c>
      <c r="F20" s="136"/>
      <c r="G20" s="136">
        <v>3600</v>
      </c>
      <c r="H20" s="136">
        <f t="shared" si="3"/>
        <v>3600</v>
      </c>
    </row>
    <row r="21" spans="1:8" ht="24.75" customHeight="1">
      <c r="A21" s="148" t="s">
        <v>106</v>
      </c>
      <c r="B21" s="136"/>
      <c r="C21" s="136">
        <v>3600</v>
      </c>
      <c r="D21" s="136">
        <f t="shared" si="0"/>
        <v>3600</v>
      </c>
      <c r="E21" s="149" t="s">
        <v>643</v>
      </c>
      <c r="F21" s="136"/>
      <c r="G21" s="136"/>
      <c r="H21" s="136">
        <f t="shared" si="3"/>
        <v>0</v>
      </c>
    </row>
    <row r="22" spans="1:8" ht="24.75" customHeight="1">
      <c r="A22" s="150" t="s">
        <v>644</v>
      </c>
      <c r="B22" s="136"/>
      <c r="C22" s="136"/>
      <c r="D22" s="136">
        <f t="shared" si="0"/>
        <v>0</v>
      </c>
      <c r="E22" s="149" t="s">
        <v>105</v>
      </c>
      <c r="F22" s="136"/>
      <c r="G22" s="136"/>
      <c r="H22" s="136">
        <f t="shared" si="3"/>
        <v>0</v>
      </c>
    </row>
    <row r="23" spans="1:8" ht="24.75" customHeight="1">
      <c r="A23" s="141"/>
      <c r="B23" s="136"/>
      <c r="C23" s="136"/>
      <c r="D23" s="136">
        <f t="shared" si="0"/>
        <v>0</v>
      </c>
      <c r="E23" s="148" t="s">
        <v>109</v>
      </c>
      <c r="F23" s="136">
        <f>F24</f>
        <v>3000</v>
      </c>
      <c r="G23" s="136">
        <v>3000</v>
      </c>
      <c r="H23" s="136">
        <f t="shared" si="3"/>
        <v>0</v>
      </c>
    </row>
    <row r="24" spans="1:8" s="128" customFormat="1" ht="24.75" customHeight="1">
      <c r="A24" s="141"/>
      <c r="B24" s="136"/>
      <c r="C24" s="136"/>
      <c r="D24" s="136">
        <f t="shared" si="0"/>
        <v>0</v>
      </c>
      <c r="E24" s="151" t="s">
        <v>645</v>
      </c>
      <c r="F24" s="136">
        <v>3000</v>
      </c>
      <c r="G24" s="136">
        <v>3000</v>
      </c>
      <c r="H24" s="136">
        <f t="shared" si="3"/>
        <v>0</v>
      </c>
    </row>
    <row r="25" spans="1:8" ht="24.75" customHeight="1">
      <c r="A25" s="146" t="s">
        <v>112</v>
      </c>
      <c r="B25" s="147">
        <f>B17+B18+B20+B22+B21</f>
        <v>6391</v>
      </c>
      <c r="C25" s="147">
        <f>C17+C18+C20+C21+C22</f>
        <v>13791</v>
      </c>
      <c r="D25" s="147">
        <f t="shared" si="0"/>
        <v>7400</v>
      </c>
      <c r="E25" s="146" t="s">
        <v>113</v>
      </c>
      <c r="F25" s="147">
        <f>F23+F22+F21+F18+F17</f>
        <v>6391</v>
      </c>
      <c r="G25" s="147">
        <f>G23+G22+G21+G18+G17</f>
        <v>13791</v>
      </c>
      <c r="H25" s="147">
        <f>H23+H22+H21+H18+H17</f>
        <v>7400</v>
      </c>
    </row>
  </sheetData>
  <sheetProtection/>
  <mergeCells count="1">
    <mergeCell ref="A2:H2"/>
  </mergeCells>
  <printOptions horizontalCentered="1"/>
  <pageMargins left="0.39" right="0.39" top="0.98" bottom="0.98" header="0.51" footer="0.51"/>
  <pageSetup firstPageNumber="19" useFirstPageNumber="1" horizontalDpi="600" verticalDpi="600" orientation="portrait" paperSize="9" scale="86" r:id="rId1"/>
  <headerFooter>
    <oddFooter>&amp;C&amp;14- &amp;P -</oddFooter>
  </headerFooter>
</worksheet>
</file>

<file path=xl/worksheets/sheet5.xml><?xml version="1.0" encoding="utf-8"?>
<worksheet xmlns="http://schemas.openxmlformats.org/spreadsheetml/2006/main" xmlns:r="http://schemas.openxmlformats.org/officeDocument/2006/relationships">
  <dimension ref="A1:I28"/>
  <sheetViews>
    <sheetView view="pageBreakPreview" zoomScale="87" zoomScaleSheetLayoutView="87" zoomScalePageLayoutView="0" workbookViewId="0" topLeftCell="A1">
      <selection activeCell="C18" sqref="C18"/>
    </sheetView>
  </sheetViews>
  <sheetFormatPr defaultColWidth="9.00390625" defaultRowHeight="24.75" customHeight="1"/>
  <cols>
    <col min="1" max="1" width="21.00390625" style="97" customWidth="1"/>
    <col min="2" max="4" width="9.375" style="98" customWidth="1"/>
    <col min="5" max="5" width="26.125" style="97" customWidth="1"/>
    <col min="6" max="8" width="9.375" style="98" customWidth="1"/>
    <col min="9" max="9" width="9.00390625" style="99" customWidth="1"/>
    <col min="10" max="16384" width="9.00390625" style="97" customWidth="1"/>
  </cols>
  <sheetData>
    <row r="1" spans="1:9" s="95" customFormat="1" ht="24.75" customHeight="1">
      <c r="A1" s="100" t="s">
        <v>646</v>
      </c>
      <c r="B1" s="101"/>
      <c r="C1" s="101"/>
      <c r="D1" s="101"/>
      <c r="E1" s="102"/>
      <c r="F1" s="101"/>
      <c r="G1" s="101"/>
      <c r="H1" s="101"/>
      <c r="I1" s="102"/>
    </row>
    <row r="2" spans="1:9" s="95" customFormat="1" ht="38.25" customHeight="1">
      <c r="A2" s="236" t="s">
        <v>647</v>
      </c>
      <c r="B2" s="236"/>
      <c r="C2" s="236"/>
      <c r="D2" s="236"/>
      <c r="E2" s="236"/>
      <c r="F2" s="236"/>
      <c r="G2" s="236"/>
      <c r="H2" s="236"/>
      <c r="I2" s="102"/>
    </row>
    <row r="3" spans="1:9" ht="24.75" customHeight="1">
      <c r="A3" s="103"/>
      <c r="B3" s="104"/>
      <c r="C3" s="104"/>
      <c r="D3" s="104"/>
      <c r="E3" s="103"/>
      <c r="F3" s="105"/>
      <c r="G3" s="105"/>
      <c r="H3" s="105" t="s">
        <v>2</v>
      </c>
      <c r="I3" s="126"/>
    </row>
    <row r="4" spans="1:9" ht="28.5" customHeight="1">
      <c r="A4" s="106" t="s">
        <v>3</v>
      </c>
      <c r="B4" s="107" t="s">
        <v>4</v>
      </c>
      <c r="C4" s="108" t="s">
        <v>5</v>
      </c>
      <c r="D4" s="108" t="s">
        <v>625</v>
      </c>
      <c r="E4" s="106" t="s">
        <v>7</v>
      </c>
      <c r="F4" s="109" t="s">
        <v>4</v>
      </c>
      <c r="G4" s="108" t="s">
        <v>5</v>
      </c>
      <c r="H4" s="108" t="s">
        <v>625</v>
      </c>
      <c r="I4" s="126"/>
    </row>
    <row r="5" spans="1:9" ht="24.75" customHeight="1">
      <c r="A5" s="110" t="s">
        <v>648</v>
      </c>
      <c r="B5" s="111">
        <v>242</v>
      </c>
      <c r="C5" s="111">
        <v>242</v>
      </c>
      <c r="D5" s="112"/>
      <c r="E5" s="113" t="s">
        <v>649</v>
      </c>
      <c r="F5" s="111"/>
      <c r="G5" s="111"/>
      <c r="H5" s="111"/>
      <c r="I5" s="126"/>
    </row>
    <row r="6" spans="1:9" ht="24.75" customHeight="1">
      <c r="A6" s="114" t="s">
        <v>650</v>
      </c>
      <c r="B6" s="111">
        <v>242</v>
      </c>
      <c r="C6" s="111">
        <v>242</v>
      </c>
      <c r="D6" s="112"/>
      <c r="E6" s="113" t="s">
        <v>651</v>
      </c>
      <c r="F6" s="111">
        <v>1055</v>
      </c>
      <c r="G6" s="111">
        <v>1055</v>
      </c>
      <c r="H6" s="111"/>
      <c r="I6" s="126"/>
    </row>
    <row r="7" spans="1:9" ht="24.75" customHeight="1">
      <c r="A7" s="115" t="s">
        <v>652</v>
      </c>
      <c r="B7" s="116"/>
      <c r="C7" s="116"/>
      <c r="D7" s="116"/>
      <c r="E7" s="114" t="s">
        <v>653</v>
      </c>
      <c r="F7" s="111">
        <v>12</v>
      </c>
      <c r="G7" s="111">
        <v>12</v>
      </c>
      <c r="H7" s="111"/>
      <c r="I7" s="126"/>
    </row>
    <row r="8" spans="1:9" ht="30" customHeight="1">
      <c r="A8" s="114" t="s">
        <v>654</v>
      </c>
      <c r="B8" s="111"/>
      <c r="C8" s="111"/>
      <c r="D8" s="111"/>
      <c r="E8" s="114" t="s">
        <v>655</v>
      </c>
      <c r="F8" s="111">
        <v>32</v>
      </c>
      <c r="G8" s="111">
        <v>18</v>
      </c>
      <c r="H8" s="111">
        <v>-14</v>
      </c>
      <c r="I8" s="126"/>
    </row>
    <row r="9" spans="1:9" ht="39.75" customHeight="1">
      <c r="A9" s="114" t="s">
        <v>656</v>
      </c>
      <c r="B9" s="111"/>
      <c r="C9" s="111"/>
      <c r="D9" s="111"/>
      <c r="E9" s="114" t="s">
        <v>657</v>
      </c>
      <c r="F9" s="111">
        <v>10</v>
      </c>
      <c r="G9" s="111">
        <v>10</v>
      </c>
      <c r="H9" s="111"/>
      <c r="I9" s="126"/>
    </row>
    <row r="10" spans="1:9" ht="30" customHeight="1">
      <c r="A10" s="114" t="s">
        <v>658</v>
      </c>
      <c r="B10" s="111">
        <v>1265</v>
      </c>
      <c r="C10" s="111">
        <v>1265</v>
      </c>
      <c r="D10" s="111"/>
      <c r="E10" s="114" t="s">
        <v>659</v>
      </c>
      <c r="F10" s="111">
        <v>36</v>
      </c>
      <c r="G10" s="111">
        <v>41.92</v>
      </c>
      <c r="H10" s="111">
        <v>5.92</v>
      </c>
      <c r="I10" s="126"/>
    </row>
    <row r="11" spans="1:9" ht="24.75" customHeight="1">
      <c r="A11" s="117" t="s">
        <v>660</v>
      </c>
      <c r="B11" s="111"/>
      <c r="C11" s="111"/>
      <c r="D11" s="111"/>
      <c r="E11" s="114" t="s">
        <v>661</v>
      </c>
      <c r="F11" s="111">
        <v>30</v>
      </c>
      <c r="G11" s="111">
        <v>30</v>
      </c>
      <c r="H11" s="111"/>
      <c r="I11" s="126"/>
    </row>
    <row r="12" spans="1:9" ht="24.75" customHeight="1">
      <c r="A12" s="114" t="s">
        <v>662</v>
      </c>
      <c r="B12" s="111"/>
      <c r="C12" s="111"/>
      <c r="D12" s="111"/>
      <c r="E12" s="114" t="s">
        <v>663</v>
      </c>
      <c r="F12" s="111">
        <v>20</v>
      </c>
      <c r="G12" s="111">
        <v>20</v>
      </c>
      <c r="H12" s="111"/>
      <c r="I12" s="126"/>
    </row>
    <row r="13" spans="1:9" ht="30" customHeight="1">
      <c r="A13" s="118"/>
      <c r="B13" s="111"/>
      <c r="C13" s="111"/>
      <c r="D13" s="111"/>
      <c r="E13" s="114" t="s">
        <v>664</v>
      </c>
      <c r="F13" s="111">
        <v>30</v>
      </c>
      <c r="G13" s="111">
        <v>30</v>
      </c>
      <c r="H13" s="111"/>
      <c r="I13" s="126"/>
    </row>
    <row r="14" spans="1:9" ht="24.75" customHeight="1">
      <c r="A14" s="118"/>
      <c r="B14" s="111"/>
      <c r="C14" s="111"/>
      <c r="D14" s="111"/>
      <c r="E14" s="114" t="s">
        <v>665</v>
      </c>
      <c r="F14" s="111">
        <v>665</v>
      </c>
      <c r="G14" s="111">
        <v>665</v>
      </c>
      <c r="H14" s="111"/>
      <c r="I14" s="126"/>
    </row>
    <row r="15" spans="1:9" ht="24.75" customHeight="1">
      <c r="A15" s="118"/>
      <c r="B15" s="111"/>
      <c r="C15" s="111"/>
      <c r="D15" s="111"/>
      <c r="E15" s="119" t="s">
        <v>666</v>
      </c>
      <c r="F15" s="111">
        <v>220</v>
      </c>
      <c r="G15" s="111">
        <v>220</v>
      </c>
      <c r="H15" s="111"/>
      <c r="I15" s="126"/>
    </row>
    <row r="16" spans="1:9" ht="24.75" customHeight="1">
      <c r="A16" s="118"/>
      <c r="B16" s="111"/>
      <c r="C16" s="111"/>
      <c r="D16" s="111"/>
      <c r="E16" s="119" t="s">
        <v>667</v>
      </c>
      <c r="F16" s="111"/>
      <c r="G16" s="111">
        <v>8.08</v>
      </c>
      <c r="H16" s="111">
        <v>8.08</v>
      </c>
      <c r="I16" s="126"/>
    </row>
    <row r="17" spans="1:9" ht="24.75" customHeight="1">
      <c r="A17" s="118"/>
      <c r="B17" s="111"/>
      <c r="C17" s="111"/>
      <c r="D17" s="111"/>
      <c r="E17" s="120" t="s">
        <v>668</v>
      </c>
      <c r="F17" s="111">
        <v>452</v>
      </c>
      <c r="G17" s="111">
        <v>452</v>
      </c>
      <c r="H17" s="111"/>
      <c r="I17" s="126"/>
    </row>
    <row r="18" spans="1:9" ht="24.75" customHeight="1">
      <c r="A18" s="118"/>
      <c r="B18" s="111"/>
      <c r="C18" s="111"/>
      <c r="D18" s="111"/>
      <c r="E18" s="121" t="s">
        <v>669</v>
      </c>
      <c r="F18" s="111">
        <v>452</v>
      </c>
      <c r="G18" s="111">
        <v>452</v>
      </c>
      <c r="H18" s="111"/>
      <c r="I18" s="126"/>
    </row>
    <row r="19" spans="1:9" ht="24.75" customHeight="1">
      <c r="A19" s="118"/>
      <c r="B19" s="111"/>
      <c r="C19" s="111"/>
      <c r="D19" s="111"/>
      <c r="E19" s="121"/>
      <c r="F19" s="111"/>
      <c r="G19" s="111"/>
      <c r="H19" s="111"/>
      <c r="I19" s="126"/>
    </row>
    <row r="20" spans="1:9" ht="24.75" customHeight="1">
      <c r="A20" s="118"/>
      <c r="B20" s="111"/>
      <c r="C20" s="111"/>
      <c r="D20" s="111"/>
      <c r="E20" s="121"/>
      <c r="F20" s="111"/>
      <c r="G20" s="111"/>
      <c r="H20" s="111"/>
      <c r="I20" s="126"/>
    </row>
    <row r="21" spans="1:9" ht="24.75" customHeight="1">
      <c r="A21" s="118"/>
      <c r="B21" s="111"/>
      <c r="C21" s="111"/>
      <c r="D21" s="111"/>
      <c r="E21" s="121"/>
      <c r="F21" s="111"/>
      <c r="G21" s="111"/>
      <c r="H21" s="111"/>
      <c r="I21" s="126"/>
    </row>
    <row r="22" spans="1:9" ht="24.75" customHeight="1">
      <c r="A22" s="118"/>
      <c r="B22" s="111"/>
      <c r="C22" s="111"/>
      <c r="D22" s="111"/>
      <c r="E22" s="121"/>
      <c r="F22" s="111"/>
      <c r="G22" s="111"/>
      <c r="H22" s="111"/>
      <c r="I22" s="126"/>
    </row>
    <row r="23" spans="1:9" s="96" customFormat="1" ht="24.75" customHeight="1">
      <c r="A23" s="118"/>
      <c r="B23" s="111"/>
      <c r="C23" s="111"/>
      <c r="D23" s="111"/>
      <c r="E23" s="121"/>
      <c r="F23" s="111"/>
      <c r="G23" s="111"/>
      <c r="H23" s="111"/>
      <c r="I23" s="126"/>
    </row>
    <row r="24" spans="1:9" s="96" customFormat="1" ht="24.75" customHeight="1">
      <c r="A24" s="122" t="s">
        <v>670</v>
      </c>
      <c r="B24" s="123">
        <v>1507</v>
      </c>
      <c r="C24" s="123">
        <v>1507</v>
      </c>
      <c r="D24" s="123"/>
      <c r="E24" s="124" t="s">
        <v>671</v>
      </c>
      <c r="F24" s="123">
        <v>1507</v>
      </c>
      <c r="G24" s="123">
        <v>1507</v>
      </c>
      <c r="H24" s="123"/>
      <c r="I24" s="127"/>
    </row>
    <row r="25" spans="1:9" ht="24.75" customHeight="1">
      <c r="A25" s="118" t="s">
        <v>672</v>
      </c>
      <c r="B25" s="111"/>
      <c r="C25" s="111"/>
      <c r="D25" s="111"/>
      <c r="E25" s="121" t="s">
        <v>673</v>
      </c>
      <c r="F25" s="111"/>
      <c r="G25" s="111"/>
      <c r="H25" s="111"/>
      <c r="I25" s="126"/>
    </row>
    <row r="26" spans="1:9" s="96" customFormat="1" ht="24.75" customHeight="1">
      <c r="A26" s="118"/>
      <c r="B26" s="111"/>
      <c r="C26" s="111"/>
      <c r="D26" s="111"/>
      <c r="E26" s="121"/>
      <c r="F26" s="111"/>
      <c r="G26" s="111"/>
      <c r="H26" s="111"/>
      <c r="I26" s="126"/>
    </row>
    <row r="27" spans="1:9" s="96" customFormat="1" ht="24.75" customHeight="1">
      <c r="A27" s="122" t="s">
        <v>112</v>
      </c>
      <c r="B27" s="123">
        <v>1507</v>
      </c>
      <c r="C27" s="123">
        <v>1507</v>
      </c>
      <c r="D27" s="123"/>
      <c r="E27" s="124" t="s">
        <v>113</v>
      </c>
      <c r="F27" s="123">
        <v>1507</v>
      </c>
      <c r="G27" s="123">
        <v>1507</v>
      </c>
      <c r="H27" s="123"/>
      <c r="I27" s="127"/>
    </row>
    <row r="28" spans="1:9" ht="24.75" customHeight="1">
      <c r="A28" s="237" t="s">
        <v>674</v>
      </c>
      <c r="B28" s="237"/>
      <c r="C28" s="237"/>
      <c r="D28" s="237"/>
      <c r="E28" s="237"/>
      <c r="F28" s="237"/>
      <c r="G28" s="125"/>
      <c r="H28" s="125"/>
      <c r="I28" s="126"/>
    </row>
  </sheetData>
  <sheetProtection/>
  <mergeCells count="2">
    <mergeCell ref="A2:H2"/>
    <mergeCell ref="A28:F28"/>
  </mergeCells>
  <printOptions horizontalCentered="1"/>
  <pageMargins left="0.39" right="0.39" top="0.79" bottom="0.79" header="0.51" footer="0.51"/>
  <pageSetup blackAndWhite="1" firstPageNumber="20" useFirstPageNumber="1" fitToHeight="0" horizontalDpi="600" verticalDpi="600" orientation="portrait" paperSize="9" scale="86" r:id="rId1"/>
  <headerFooter alignWithMargins="0">
    <oddFooter>&amp;C&amp;14- &amp;P -</oddFooter>
  </headerFooter>
</worksheet>
</file>

<file path=xl/worksheets/sheet6.xml><?xml version="1.0" encoding="utf-8"?>
<worksheet xmlns="http://schemas.openxmlformats.org/spreadsheetml/2006/main" xmlns:r="http://schemas.openxmlformats.org/officeDocument/2006/relationships">
  <dimension ref="A1:N156"/>
  <sheetViews>
    <sheetView showZeros="0" view="pageBreakPreview" zoomScaleSheetLayoutView="100" zoomScalePageLayoutView="0" workbookViewId="0" topLeftCell="A1">
      <selection activeCell="B53" sqref="B53"/>
    </sheetView>
  </sheetViews>
  <sheetFormatPr defaultColWidth="9.00390625" defaultRowHeight="14.25" outlineLevelRow="1"/>
  <cols>
    <col min="1" max="1" width="23.75390625" style="33" customWidth="1"/>
    <col min="2" max="2" width="7.375" style="33" customWidth="1"/>
    <col min="3" max="3" width="7.375" style="73" customWidth="1"/>
    <col min="4" max="4" width="7.375" style="33" customWidth="1"/>
    <col min="5" max="5" width="23.75390625" style="33" customWidth="1"/>
    <col min="6" max="6" width="9.50390625" style="33" customWidth="1"/>
    <col min="7" max="7" width="9.25390625" style="33" customWidth="1"/>
    <col min="8" max="8" width="7.25390625" style="33" customWidth="1"/>
    <col min="9" max="16384" width="9.00390625" style="33" customWidth="1"/>
  </cols>
  <sheetData>
    <row r="1" spans="1:3" s="1" customFormat="1" ht="18.75">
      <c r="A1" s="35" t="s">
        <v>675</v>
      </c>
      <c r="C1" s="61"/>
    </row>
    <row r="2" spans="1:8" ht="30" customHeight="1">
      <c r="A2" s="238" t="s">
        <v>676</v>
      </c>
      <c r="B2" s="238"/>
      <c r="C2" s="238"/>
      <c r="D2" s="238"/>
      <c r="E2" s="238"/>
      <c r="F2" s="238"/>
      <c r="G2" s="238"/>
      <c r="H2" s="238"/>
    </row>
    <row r="3" spans="1:8" s="1" customFormat="1" ht="18" customHeight="1">
      <c r="A3" s="12"/>
      <c r="B3" s="36"/>
      <c r="C3" s="74"/>
      <c r="D3" s="239" t="s">
        <v>2</v>
      </c>
      <c r="E3" s="239"/>
      <c r="F3" s="239"/>
      <c r="G3" s="239"/>
      <c r="H3" s="239"/>
    </row>
    <row r="4" spans="1:8" ht="26.25" customHeight="1">
      <c r="A4" s="13" t="s">
        <v>3</v>
      </c>
      <c r="B4" s="75" t="s">
        <v>4</v>
      </c>
      <c r="C4" s="75" t="s">
        <v>5</v>
      </c>
      <c r="D4" s="75" t="s">
        <v>6</v>
      </c>
      <c r="E4" s="13" t="s">
        <v>7</v>
      </c>
      <c r="F4" s="75" t="s">
        <v>4</v>
      </c>
      <c r="G4" s="75" t="s">
        <v>5</v>
      </c>
      <c r="H4" s="75" t="s">
        <v>6</v>
      </c>
    </row>
    <row r="5" spans="1:14" ht="18" customHeight="1">
      <c r="A5" s="43" t="s">
        <v>8</v>
      </c>
      <c r="B5" s="76">
        <f>SUM(B6:B18)</f>
        <v>42138</v>
      </c>
      <c r="C5" s="76">
        <f>SUM(C6:C18)</f>
        <v>41516</v>
      </c>
      <c r="D5" s="76">
        <f aca="true" t="shared" si="0" ref="D5:D22">C5-B5</f>
        <v>-622</v>
      </c>
      <c r="E5" s="77" t="s">
        <v>9</v>
      </c>
      <c r="F5" s="78">
        <v>8550.89</v>
      </c>
      <c r="G5" s="78">
        <v>8701.609999999999</v>
      </c>
      <c r="H5" s="79">
        <f>G5-F5</f>
        <v>150.71999999999935</v>
      </c>
      <c r="L5" s="33">
        <v>8550.89</v>
      </c>
      <c r="M5" s="33">
        <v>8701.61</v>
      </c>
      <c r="N5" s="33">
        <v>150.72</v>
      </c>
    </row>
    <row r="6" spans="1:14" ht="18" customHeight="1">
      <c r="A6" s="80" t="s">
        <v>10</v>
      </c>
      <c r="B6" s="76">
        <v>14096</v>
      </c>
      <c r="C6" s="76">
        <v>17284</v>
      </c>
      <c r="D6" s="76">
        <f t="shared" si="0"/>
        <v>3188</v>
      </c>
      <c r="E6" s="77" t="s">
        <v>11</v>
      </c>
      <c r="F6" s="78"/>
      <c r="G6" s="14"/>
      <c r="H6" s="79">
        <f aca="true" t="shared" si="1" ref="H6:H26">G6-F6</f>
        <v>0</v>
      </c>
      <c r="L6" s="33">
        <v>845.62</v>
      </c>
      <c r="M6" s="33">
        <v>895.62</v>
      </c>
      <c r="N6" s="33">
        <v>50</v>
      </c>
    </row>
    <row r="7" spans="1:14" ht="18" customHeight="1">
      <c r="A7" s="80" t="s">
        <v>14</v>
      </c>
      <c r="B7" s="76">
        <v>4156</v>
      </c>
      <c r="C7" s="76">
        <v>3876</v>
      </c>
      <c r="D7" s="76">
        <f t="shared" si="0"/>
        <v>-280</v>
      </c>
      <c r="E7" s="77" t="s">
        <v>13</v>
      </c>
      <c r="F7" s="78">
        <v>9.08</v>
      </c>
      <c r="G7" s="14">
        <v>9.08</v>
      </c>
      <c r="H7" s="79">
        <f t="shared" si="1"/>
        <v>0</v>
      </c>
      <c r="L7" s="33">
        <v>5307.93</v>
      </c>
      <c r="M7" s="33">
        <v>5455.93</v>
      </c>
      <c r="N7" s="33">
        <v>148</v>
      </c>
    </row>
    <row r="8" spans="1:14" ht="18" customHeight="1">
      <c r="A8" s="80" t="s">
        <v>18</v>
      </c>
      <c r="B8" s="76">
        <v>557</v>
      </c>
      <c r="C8" s="76">
        <v>557</v>
      </c>
      <c r="D8" s="76">
        <f t="shared" si="0"/>
        <v>0</v>
      </c>
      <c r="E8" s="77" t="s">
        <v>15</v>
      </c>
      <c r="F8" s="78">
        <v>845.62</v>
      </c>
      <c r="G8" s="78">
        <v>895.62</v>
      </c>
      <c r="H8" s="79">
        <f t="shared" si="1"/>
        <v>50</v>
      </c>
      <c r="L8" s="33">
        <v>8700</v>
      </c>
      <c r="M8" s="33">
        <v>12807.77</v>
      </c>
      <c r="N8" s="33">
        <v>4107.77</v>
      </c>
    </row>
    <row r="9" spans="1:14" ht="18" customHeight="1">
      <c r="A9" s="80" t="s">
        <v>20</v>
      </c>
      <c r="B9" s="76">
        <v>135</v>
      </c>
      <c r="C9" s="76">
        <v>135</v>
      </c>
      <c r="D9" s="76">
        <f t="shared" si="0"/>
        <v>0</v>
      </c>
      <c r="E9" s="77" t="s">
        <v>17</v>
      </c>
      <c r="F9" s="78">
        <v>5307.93</v>
      </c>
      <c r="G9" s="78">
        <v>5455.93</v>
      </c>
      <c r="H9" s="79">
        <f t="shared" si="1"/>
        <v>148</v>
      </c>
      <c r="L9" s="33">
        <v>1400</v>
      </c>
      <c r="M9" s="33">
        <v>1498.98</v>
      </c>
      <c r="N9" s="33">
        <v>98.98</v>
      </c>
    </row>
    <row r="10" spans="1:14" ht="18" customHeight="1">
      <c r="A10" s="80" t="s">
        <v>677</v>
      </c>
      <c r="B10" s="76"/>
      <c r="C10" s="76"/>
      <c r="D10" s="76">
        <f t="shared" si="0"/>
        <v>0</v>
      </c>
      <c r="E10" s="77" t="s">
        <v>19</v>
      </c>
      <c r="F10" s="78">
        <v>8700</v>
      </c>
      <c r="G10" s="14">
        <v>12807.77</v>
      </c>
      <c r="H10" s="79">
        <f t="shared" si="1"/>
        <v>4107.77</v>
      </c>
      <c r="L10" s="33">
        <v>1500.15</v>
      </c>
      <c r="M10" s="33">
        <v>1215.15</v>
      </c>
      <c r="N10" s="33">
        <v>-285</v>
      </c>
    </row>
    <row r="11" spans="1:14" ht="18" customHeight="1">
      <c r="A11" s="80" t="s">
        <v>22</v>
      </c>
      <c r="B11" s="76">
        <v>2271</v>
      </c>
      <c r="C11" s="76">
        <v>2271</v>
      </c>
      <c r="D11" s="76">
        <f t="shared" si="0"/>
        <v>0</v>
      </c>
      <c r="E11" s="77" t="s">
        <v>21</v>
      </c>
      <c r="F11" s="78">
        <v>1400</v>
      </c>
      <c r="G11" s="14">
        <v>1498.98</v>
      </c>
      <c r="H11" s="79">
        <f t="shared" si="1"/>
        <v>98.98000000000002</v>
      </c>
      <c r="L11" s="33">
        <v>1657.28</v>
      </c>
      <c r="M11" s="33">
        <v>1661.78</v>
      </c>
      <c r="N11" s="33">
        <v>4.5</v>
      </c>
    </row>
    <row r="12" spans="1:14" ht="18" customHeight="1">
      <c r="A12" s="80" t="s">
        <v>24</v>
      </c>
      <c r="B12" s="76">
        <v>1490</v>
      </c>
      <c r="C12" s="76">
        <v>1490</v>
      </c>
      <c r="D12" s="76">
        <f t="shared" si="0"/>
        <v>0</v>
      </c>
      <c r="E12" s="77" t="s">
        <v>23</v>
      </c>
      <c r="F12" s="78">
        <v>1500.15</v>
      </c>
      <c r="G12" s="78">
        <v>1215.15</v>
      </c>
      <c r="H12" s="79">
        <f t="shared" si="1"/>
        <v>-285</v>
      </c>
      <c r="L12" s="33">
        <v>2259.18</v>
      </c>
      <c r="M12" s="33">
        <v>1945.18</v>
      </c>
      <c r="N12" s="33">
        <v>-314</v>
      </c>
    </row>
    <row r="13" spans="1:14" ht="18" customHeight="1">
      <c r="A13" s="80" t="s">
        <v>26</v>
      </c>
      <c r="B13" s="76">
        <v>621</v>
      </c>
      <c r="C13" s="76">
        <v>621</v>
      </c>
      <c r="D13" s="76">
        <f t="shared" si="0"/>
        <v>0</v>
      </c>
      <c r="E13" s="77" t="s">
        <v>678</v>
      </c>
      <c r="F13" s="78">
        <v>1657.28</v>
      </c>
      <c r="G13" s="14">
        <v>1661.78</v>
      </c>
      <c r="H13" s="79">
        <f t="shared" si="1"/>
        <v>4.5</v>
      </c>
      <c r="L13" s="33">
        <v>11875.81</v>
      </c>
      <c r="M13" s="33">
        <v>10415.54</v>
      </c>
      <c r="N13" s="33">
        <v>-1460.27</v>
      </c>
    </row>
    <row r="14" spans="1:14" ht="18" customHeight="1">
      <c r="A14" s="80" t="s">
        <v>28</v>
      </c>
      <c r="B14" s="76">
        <v>973</v>
      </c>
      <c r="C14" s="76">
        <v>973</v>
      </c>
      <c r="D14" s="76">
        <f t="shared" si="0"/>
        <v>0</v>
      </c>
      <c r="E14" s="77" t="s">
        <v>679</v>
      </c>
      <c r="F14" s="78">
        <v>2259.18</v>
      </c>
      <c r="G14" s="78">
        <v>1945.1799999999998</v>
      </c>
      <c r="H14" s="79">
        <f t="shared" si="1"/>
        <v>-314</v>
      </c>
      <c r="L14" s="33">
        <v>1382.45</v>
      </c>
      <c r="M14" s="33">
        <v>2057.45</v>
      </c>
      <c r="N14" s="33">
        <v>675</v>
      </c>
    </row>
    <row r="15" spans="1:14" ht="18" customHeight="1">
      <c r="A15" s="80" t="s">
        <v>30</v>
      </c>
      <c r="B15" s="76">
        <v>5853</v>
      </c>
      <c r="C15" s="76">
        <v>5853</v>
      </c>
      <c r="D15" s="76">
        <f t="shared" si="0"/>
        <v>0</v>
      </c>
      <c r="E15" s="77" t="s">
        <v>680</v>
      </c>
      <c r="F15" s="78">
        <v>11875.81</v>
      </c>
      <c r="G15" s="78">
        <v>10415.539999999999</v>
      </c>
      <c r="H15" s="79">
        <f t="shared" si="1"/>
        <v>-1460.2700000000004</v>
      </c>
      <c r="L15" s="33">
        <v>472.31</v>
      </c>
      <c r="M15" s="33">
        <v>426.01</v>
      </c>
      <c r="N15" s="33">
        <v>-46.3</v>
      </c>
    </row>
    <row r="16" spans="1:14" ht="18" customHeight="1">
      <c r="A16" s="80" t="s">
        <v>36</v>
      </c>
      <c r="B16" s="76">
        <v>1407</v>
      </c>
      <c r="C16" s="76">
        <v>377</v>
      </c>
      <c r="D16" s="76">
        <f t="shared" si="0"/>
        <v>-1030</v>
      </c>
      <c r="E16" s="77" t="s">
        <v>681</v>
      </c>
      <c r="F16" s="78">
        <v>1382.45</v>
      </c>
      <c r="G16" s="78">
        <v>2057.45</v>
      </c>
      <c r="H16" s="79">
        <f t="shared" si="1"/>
        <v>674.9999999999998</v>
      </c>
      <c r="L16" s="33">
        <v>1685.22</v>
      </c>
      <c r="M16" s="33">
        <v>3447.46</v>
      </c>
      <c r="N16" s="33">
        <v>1762.24</v>
      </c>
    </row>
    <row r="17" spans="1:14" ht="18" customHeight="1">
      <c r="A17" s="80" t="s">
        <v>34</v>
      </c>
      <c r="B17" s="76">
        <v>10473</v>
      </c>
      <c r="C17" s="76">
        <v>7973</v>
      </c>
      <c r="D17" s="76">
        <f t="shared" si="0"/>
        <v>-2500</v>
      </c>
      <c r="E17" s="77" t="s">
        <v>682</v>
      </c>
      <c r="F17" s="78"/>
      <c r="G17" s="14"/>
      <c r="H17" s="79">
        <f t="shared" si="1"/>
        <v>0</v>
      </c>
      <c r="L17" s="33">
        <v>190.18</v>
      </c>
      <c r="M17" s="33">
        <v>382.68</v>
      </c>
      <c r="N17" s="33">
        <v>192.5</v>
      </c>
    </row>
    <row r="18" spans="1:14" ht="18" customHeight="1">
      <c r="A18" s="80" t="s">
        <v>683</v>
      </c>
      <c r="B18" s="81">
        <v>106</v>
      </c>
      <c r="C18" s="81">
        <v>106</v>
      </c>
      <c r="D18" s="76">
        <f t="shared" si="0"/>
        <v>0</v>
      </c>
      <c r="E18" s="77" t="s">
        <v>684</v>
      </c>
      <c r="F18" s="78">
        <v>472.31</v>
      </c>
      <c r="G18" s="78">
        <v>426.01</v>
      </c>
      <c r="H18" s="79">
        <f t="shared" si="1"/>
        <v>-46.30000000000001</v>
      </c>
      <c r="L18" s="33">
        <v>1800</v>
      </c>
      <c r="M18" s="33">
        <v>800</v>
      </c>
      <c r="N18" s="33">
        <v>-1000</v>
      </c>
    </row>
    <row r="19" spans="1:14" ht="18" customHeight="1">
      <c r="A19" s="43" t="s">
        <v>40</v>
      </c>
      <c r="B19" s="76">
        <f>SUM(B20:B26)</f>
        <v>16096</v>
      </c>
      <c r="C19" s="76">
        <f>SUM(C20:C26)</f>
        <v>14473</v>
      </c>
      <c r="D19" s="76">
        <f t="shared" si="0"/>
        <v>-1623</v>
      </c>
      <c r="E19" s="77" t="s">
        <v>39</v>
      </c>
      <c r="F19" s="78">
        <v>5</v>
      </c>
      <c r="G19" s="14">
        <v>5</v>
      </c>
      <c r="H19" s="79">
        <f t="shared" si="1"/>
        <v>0</v>
      </c>
      <c r="L19" s="33">
        <v>3421.47</v>
      </c>
      <c r="M19" s="33">
        <v>876.47</v>
      </c>
      <c r="N19" s="33">
        <v>-2545</v>
      </c>
    </row>
    <row r="20" spans="1:14" ht="18" customHeight="1">
      <c r="A20" s="80" t="s">
        <v>42</v>
      </c>
      <c r="B20" s="76">
        <v>9701</v>
      </c>
      <c r="C20" s="76">
        <v>8625</v>
      </c>
      <c r="D20" s="76">
        <f t="shared" si="0"/>
        <v>-1076</v>
      </c>
      <c r="E20" s="77" t="s">
        <v>685</v>
      </c>
      <c r="F20" s="78">
        <v>1685.22</v>
      </c>
      <c r="G20" s="78">
        <v>3447.46</v>
      </c>
      <c r="H20" s="79">
        <f t="shared" si="1"/>
        <v>1762.24</v>
      </c>
      <c r="L20" s="33">
        <v>5454.23</v>
      </c>
      <c r="M20" s="33">
        <v>7870.09</v>
      </c>
      <c r="N20" s="33">
        <v>2415.86</v>
      </c>
    </row>
    <row r="21" spans="1:14" ht="18" customHeight="1">
      <c r="A21" s="80" t="s">
        <v>44</v>
      </c>
      <c r="B21" s="76">
        <v>579</v>
      </c>
      <c r="C21" s="76">
        <v>827</v>
      </c>
      <c r="D21" s="76">
        <f t="shared" si="0"/>
        <v>248</v>
      </c>
      <c r="E21" s="77" t="s">
        <v>686</v>
      </c>
      <c r="F21" s="78">
        <v>5409.2</v>
      </c>
      <c r="G21" s="78">
        <v>5409.2</v>
      </c>
      <c r="H21" s="79">
        <f t="shared" si="1"/>
        <v>0</v>
      </c>
      <c r="L21" s="33">
        <f>SUM(L5:L20)</f>
        <v>56502.72</v>
      </c>
      <c r="M21" s="33">
        <f>SUM(M5:M20)</f>
        <v>60457.72</v>
      </c>
      <c r="N21" s="33">
        <f>SUM(N5:N20)</f>
        <v>3955.0000000000005</v>
      </c>
    </row>
    <row r="22" spans="1:13" ht="25.5" customHeight="1">
      <c r="A22" s="80" t="s">
        <v>46</v>
      </c>
      <c r="B22" s="76"/>
      <c r="C22" s="76"/>
      <c r="D22" s="76">
        <f t="shared" si="0"/>
        <v>0</v>
      </c>
      <c r="E22" s="67" t="s">
        <v>687</v>
      </c>
      <c r="F22" s="78">
        <v>190.18</v>
      </c>
      <c r="G22" s="14">
        <v>382.68</v>
      </c>
      <c r="H22" s="79">
        <f t="shared" si="1"/>
        <v>192.5</v>
      </c>
      <c r="L22" s="33">
        <v>9.08</v>
      </c>
      <c r="M22" s="33">
        <v>9.08</v>
      </c>
    </row>
    <row r="23" spans="1:13" ht="18" customHeight="1">
      <c r="A23" s="80" t="s">
        <v>48</v>
      </c>
      <c r="B23" s="76"/>
      <c r="C23" s="76"/>
      <c r="D23" s="76"/>
      <c r="E23" s="77" t="s">
        <v>688</v>
      </c>
      <c r="F23" s="82">
        <v>1800</v>
      </c>
      <c r="G23" s="14">
        <v>800</v>
      </c>
      <c r="H23" s="79">
        <f t="shared" si="1"/>
        <v>-1000</v>
      </c>
      <c r="L23" s="33">
        <v>5</v>
      </c>
      <c r="M23" s="33">
        <v>5</v>
      </c>
    </row>
    <row r="24" spans="1:13" ht="18" customHeight="1">
      <c r="A24" s="80" t="s">
        <v>50</v>
      </c>
      <c r="B24" s="76">
        <v>1771</v>
      </c>
      <c r="C24" s="76">
        <v>1771</v>
      </c>
      <c r="D24" s="76">
        <f>C24-B24</f>
        <v>0</v>
      </c>
      <c r="E24" s="71" t="s">
        <v>689</v>
      </c>
      <c r="F24" s="78">
        <v>3421.47</v>
      </c>
      <c r="G24" s="14">
        <v>876.4699999999998</v>
      </c>
      <c r="H24" s="79">
        <f t="shared" si="1"/>
        <v>-2545</v>
      </c>
      <c r="L24" s="33">
        <v>5409.2</v>
      </c>
      <c r="M24" s="33">
        <v>5409.2</v>
      </c>
    </row>
    <row r="25" spans="1:14" ht="18" customHeight="1">
      <c r="A25" s="80" t="s">
        <v>52</v>
      </c>
      <c r="B25" s="79">
        <v>4045</v>
      </c>
      <c r="C25" s="79">
        <v>3250</v>
      </c>
      <c r="D25" s="76">
        <f>C25-B25</f>
        <v>-795</v>
      </c>
      <c r="E25" s="77" t="s">
        <v>690</v>
      </c>
      <c r="F25" s="78"/>
      <c r="G25" s="14"/>
      <c r="H25" s="79">
        <f t="shared" si="1"/>
        <v>0</v>
      </c>
      <c r="L25" s="33">
        <f>SUM(L21:L24)</f>
        <v>61926</v>
      </c>
      <c r="M25" s="33">
        <f>SUM(M21:M24)</f>
        <v>65881</v>
      </c>
      <c r="N25" s="33">
        <f>SUM(N21:N24)</f>
        <v>3955.0000000000005</v>
      </c>
    </row>
    <row r="26" spans="1:8" ht="18" customHeight="1">
      <c r="A26" s="83" t="s">
        <v>54</v>
      </c>
      <c r="B26" s="79"/>
      <c r="C26" s="79"/>
      <c r="D26" s="76">
        <f>C26-B26</f>
        <v>0</v>
      </c>
      <c r="E26" s="77" t="s">
        <v>691</v>
      </c>
      <c r="F26" s="82">
        <v>5454.23</v>
      </c>
      <c r="G26" s="14">
        <v>7870.09</v>
      </c>
      <c r="H26" s="79">
        <f t="shared" si="1"/>
        <v>2415.8600000000006</v>
      </c>
    </row>
    <row r="27" spans="1:8" ht="18" customHeight="1">
      <c r="A27" s="60" t="s">
        <v>692</v>
      </c>
      <c r="B27" s="84">
        <f>B5+B19</f>
        <v>58234</v>
      </c>
      <c r="C27" s="84">
        <f>C5+C19</f>
        <v>55989</v>
      </c>
      <c r="D27" s="84">
        <f>C27-B27</f>
        <v>-2245</v>
      </c>
      <c r="E27" s="85" t="s">
        <v>693</v>
      </c>
      <c r="F27" s="84">
        <f>SUM(F5:F26)</f>
        <v>61926</v>
      </c>
      <c r="G27" s="84">
        <f>F27+H27</f>
        <v>65881</v>
      </c>
      <c r="H27" s="84">
        <f>SUM(H5:H26)</f>
        <v>3954.999999999999</v>
      </c>
    </row>
    <row r="28" spans="1:8" ht="18" customHeight="1">
      <c r="A28" s="48" t="s">
        <v>58</v>
      </c>
      <c r="B28" s="79">
        <f>B29+B33+B38</f>
        <v>4676</v>
      </c>
      <c r="C28" s="79">
        <f>C29+C33+C38</f>
        <v>4676</v>
      </c>
      <c r="D28" s="79">
        <f>D29+D33+D38</f>
        <v>0</v>
      </c>
      <c r="E28" s="86" t="s">
        <v>59</v>
      </c>
      <c r="F28" s="79">
        <f>F30</f>
        <v>984</v>
      </c>
      <c r="G28" s="79">
        <f>G30</f>
        <v>984</v>
      </c>
      <c r="H28" s="79">
        <f>G28-F28</f>
        <v>0</v>
      </c>
    </row>
    <row r="29" spans="1:8" ht="18" customHeight="1">
      <c r="A29" s="48" t="s">
        <v>694</v>
      </c>
      <c r="B29" s="14">
        <f>SUM(B30:B32)</f>
        <v>1508</v>
      </c>
      <c r="C29" s="14">
        <f>SUM(C30:C32)</f>
        <v>1508</v>
      </c>
      <c r="D29" s="14">
        <f>SUM(D30:D32)</f>
        <v>0</v>
      </c>
      <c r="E29" s="87" t="s">
        <v>695</v>
      </c>
      <c r="F29" s="79"/>
      <c r="G29" s="79"/>
      <c r="H29" s="79"/>
    </row>
    <row r="30" spans="1:8" ht="18" customHeight="1">
      <c r="A30" s="48" t="s">
        <v>696</v>
      </c>
      <c r="B30" s="88">
        <v>124</v>
      </c>
      <c r="C30" s="88">
        <v>124</v>
      </c>
      <c r="D30" s="89">
        <f aca="true" t="shared" si="2" ref="D30:D42">C30-B30</f>
        <v>0</v>
      </c>
      <c r="E30" s="87" t="s">
        <v>697</v>
      </c>
      <c r="F30" s="14">
        <f>F31+F33</f>
        <v>984</v>
      </c>
      <c r="G30" s="14">
        <f>G31+G33</f>
        <v>984</v>
      </c>
      <c r="H30" s="14">
        <f>G30-F30</f>
        <v>0</v>
      </c>
    </row>
    <row r="31" spans="1:8" ht="18" customHeight="1">
      <c r="A31" s="48" t="s">
        <v>698</v>
      </c>
      <c r="B31" s="88">
        <v>1277</v>
      </c>
      <c r="C31" s="88">
        <v>1277</v>
      </c>
      <c r="D31" s="89">
        <f t="shared" si="2"/>
        <v>0</v>
      </c>
      <c r="E31" s="87" t="s">
        <v>699</v>
      </c>
      <c r="F31" s="79">
        <v>126</v>
      </c>
      <c r="G31" s="79">
        <v>126</v>
      </c>
      <c r="H31" s="14">
        <f>G31-F31</f>
        <v>0</v>
      </c>
    </row>
    <row r="32" spans="1:8" ht="18" customHeight="1">
      <c r="A32" s="48" t="s">
        <v>700</v>
      </c>
      <c r="B32" s="88">
        <v>107</v>
      </c>
      <c r="C32" s="88">
        <v>107</v>
      </c>
      <c r="D32" s="89">
        <f t="shared" si="2"/>
        <v>0</v>
      </c>
      <c r="E32" s="87" t="s">
        <v>701</v>
      </c>
      <c r="F32" s="79"/>
      <c r="G32" s="79"/>
      <c r="H32" s="79"/>
    </row>
    <row r="33" spans="1:8" ht="18" customHeight="1">
      <c r="A33" s="48" t="s">
        <v>702</v>
      </c>
      <c r="B33" s="15">
        <f>SUM(B34:B37)</f>
        <v>3168</v>
      </c>
      <c r="C33" s="15">
        <f>SUM(C34:C37)</f>
        <v>3168</v>
      </c>
      <c r="D33" s="89">
        <f t="shared" si="2"/>
        <v>0</v>
      </c>
      <c r="E33" s="87" t="s">
        <v>703</v>
      </c>
      <c r="F33" s="79">
        <v>858</v>
      </c>
      <c r="G33" s="79">
        <v>858</v>
      </c>
      <c r="H33" s="79"/>
    </row>
    <row r="34" spans="1:8" ht="18" customHeight="1">
      <c r="A34" s="48" t="s">
        <v>704</v>
      </c>
      <c r="B34" s="15">
        <v>992</v>
      </c>
      <c r="C34" s="76">
        <v>992</v>
      </c>
      <c r="D34" s="89">
        <f t="shared" si="2"/>
        <v>0</v>
      </c>
      <c r="E34" s="87" t="s">
        <v>643</v>
      </c>
      <c r="F34" s="79"/>
      <c r="G34" s="79"/>
      <c r="H34" s="79"/>
    </row>
    <row r="35" spans="1:8" ht="18" customHeight="1">
      <c r="A35" s="48" t="s">
        <v>705</v>
      </c>
      <c r="B35" s="88">
        <v>37</v>
      </c>
      <c r="C35" s="76">
        <v>37</v>
      </c>
      <c r="D35" s="89">
        <f t="shared" si="2"/>
        <v>0</v>
      </c>
      <c r="E35" s="43"/>
      <c r="F35" s="88"/>
      <c r="G35" s="88"/>
      <c r="H35" s="88"/>
    </row>
    <row r="36" spans="1:8" ht="18" customHeight="1">
      <c r="A36" s="48" t="s">
        <v>706</v>
      </c>
      <c r="B36" s="88">
        <v>1813</v>
      </c>
      <c r="C36" s="76">
        <v>1813</v>
      </c>
      <c r="D36" s="89">
        <f t="shared" si="2"/>
        <v>0</v>
      </c>
      <c r="E36" s="43"/>
      <c r="F36" s="88"/>
      <c r="G36" s="88"/>
      <c r="H36" s="88"/>
    </row>
    <row r="37" spans="1:8" ht="18" customHeight="1">
      <c r="A37" s="48" t="s">
        <v>707</v>
      </c>
      <c r="B37" s="88">
        <v>326</v>
      </c>
      <c r="C37" s="76">
        <v>326</v>
      </c>
      <c r="D37" s="89">
        <f t="shared" si="2"/>
        <v>0</v>
      </c>
      <c r="E37" s="43"/>
      <c r="F37" s="88"/>
      <c r="G37" s="88"/>
      <c r="H37" s="88"/>
    </row>
    <row r="38" spans="1:8" ht="18" customHeight="1">
      <c r="A38" s="48" t="s">
        <v>96</v>
      </c>
      <c r="B38" s="15"/>
      <c r="C38" s="76"/>
      <c r="D38" s="89">
        <f t="shared" si="2"/>
        <v>0</v>
      </c>
      <c r="E38" s="15"/>
      <c r="F38" s="88"/>
      <c r="G38" s="88"/>
      <c r="H38" s="88"/>
    </row>
    <row r="39" spans="1:8" ht="18" customHeight="1">
      <c r="A39" s="43" t="s">
        <v>98</v>
      </c>
      <c r="B39" s="15"/>
      <c r="C39" s="76"/>
      <c r="D39" s="89">
        <f t="shared" si="2"/>
        <v>0</v>
      </c>
      <c r="E39" s="43" t="s">
        <v>105</v>
      </c>
      <c r="F39" s="88"/>
      <c r="G39" s="88"/>
      <c r="H39" s="88"/>
    </row>
    <row r="40" spans="1:8" ht="18" customHeight="1">
      <c r="A40" s="43" t="s">
        <v>102</v>
      </c>
      <c r="B40" s="88"/>
      <c r="C40" s="76">
        <f>C41</f>
        <v>0</v>
      </c>
      <c r="D40" s="89">
        <f t="shared" si="2"/>
        <v>0</v>
      </c>
      <c r="E40" s="43" t="s">
        <v>708</v>
      </c>
      <c r="F40" s="88"/>
      <c r="G40" s="88"/>
      <c r="H40" s="88"/>
    </row>
    <row r="41" spans="1:8" ht="18" customHeight="1" hidden="1" outlineLevel="1">
      <c r="A41" s="43" t="s">
        <v>709</v>
      </c>
      <c r="B41" s="88"/>
      <c r="C41" s="76"/>
      <c r="D41" s="89">
        <f t="shared" si="2"/>
        <v>0</v>
      </c>
      <c r="E41" s="43"/>
      <c r="F41" s="88"/>
      <c r="G41" s="88"/>
      <c r="H41" s="88"/>
    </row>
    <row r="42" spans="1:8" ht="18" customHeight="1" collapsed="1">
      <c r="A42" s="43" t="s">
        <v>710</v>
      </c>
      <c r="B42" s="88"/>
      <c r="C42" s="76">
        <v>6200</v>
      </c>
      <c r="D42" s="89">
        <f t="shared" si="2"/>
        <v>6200</v>
      </c>
      <c r="E42" s="43"/>
      <c r="F42" s="88"/>
      <c r="G42" s="88"/>
      <c r="H42" s="88"/>
    </row>
    <row r="43" spans="1:9" ht="18" customHeight="1">
      <c r="A43" s="57" t="s">
        <v>112</v>
      </c>
      <c r="B43" s="90">
        <f>B27+B28+B40+B42+B39</f>
        <v>62910</v>
      </c>
      <c r="C43" s="90">
        <f>C27+C28+C40+C42+C39</f>
        <v>66865</v>
      </c>
      <c r="D43" s="90">
        <f>D27+D28+D40+D42+D39</f>
        <v>3955</v>
      </c>
      <c r="E43" s="57" t="s">
        <v>113</v>
      </c>
      <c r="F43" s="90">
        <f>SUM(F40,F28,F27)</f>
        <v>62910</v>
      </c>
      <c r="G43" s="90">
        <f>SUM(G40,G28,G27,G34,G39)</f>
        <v>66865</v>
      </c>
      <c r="H43" s="90">
        <f>G43-F43</f>
        <v>3955</v>
      </c>
      <c r="I43" s="33" t="s">
        <v>711</v>
      </c>
    </row>
    <row r="44" spans="1:4" ht="13.5" customHeight="1">
      <c r="A44" s="91"/>
      <c r="B44" s="92"/>
      <c r="C44" s="93"/>
      <c r="D44" s="92"/>
    </row>
    <row r="45" spans="1:4" ht="13.5" customHeight="1">
      <c r="A45" s="94"/>
      <c r="B45" s="94"/>
      <c r="C45" s="42"/>
      <c r="D45" s="94"/>
    </row>
    <row r="46" spans="1:4" ht="13.5" customHeight="1">
      <c r="A46" s="94"/>
      <c r="B46" s="94"/>
      <c r="C46" s="42"/>
      <c r="D46" s="94"/>
    </row>
    <row r="47" spans="1:4" ht="13.5" customHeight="1">
      <c r="A47" s="94"/>
      <c r="B47" s="94"/>
      <c r="C47" s="42"/>
      <c r="D47" s="94"/>
    </row>
    <row r="48" spans="1:4" ht="13.5" customHeight="1">
      <c r="A48" s="94"/>
      <c r="B48" s="94"/>
      <c r="C48" s="42"/>
      <c r="D48" s="94"/>
    </row>
    <row r="49" spans="1:4" ht="13.5" customHeight="1">
      <c r="A49" s="94"/>
      <c r="B49" s="94"/>
      <c r="C49" s="42"/>
      <c r="D49" s="94"/>
    </row>
    <row r="50" spans="1:4" ht="13.5" customHeight="1">
      <c r="A50" s="94"/>
      <c r="B50" s="94"/>
      <c r="C50" s="42"/>
      <c r="D50" s="94"/>
    </row>
    <row r="51" spans="1:4" ht="13.5" customHeight="1">
      <c r="A51" s="94"/>
      <c r="B51" s="94"/>
      <c r="C51" s="42"/>
      <c r="D51" s="94"/>
    </row>
    <row r="52" spans="1:4" ht="13.5" customHeight="1">
      <c r="A52" s="94"/>
      <c r="B52" s="94"/>
      <c r="C52" s="42"/>
      <c r="D52" s="94"/>
    </row>
    <row r="53" spans="1:4" ht="13.5" customHeight="1">
      <c r="A53" s="94"/>
      <c r="B53" s="94"/>
      <c r="C53" s="42"/>
      <c r="D53" s="94"/>
    </row>
    <row r="54" spans="1:4" ht="13.5" customHeight="1">
      <c r="A54" s="94"/>
      <c r="B54" s="94"/>
      <c r="C54" s="42"/>
      <c r="D54" s="94"/>
    </row>
    <row r="55" spans="1:4" ht="13.5" customHeight="1">
      <c r="A55" s="94"/>
      <c r="B55" s="94"/>
      <c r="C55" s="42"/>
      <c r="D55" s="94"/>
    </row>
    <row r="56" spans="1:4" ht="13.5" customHeight="1">
      <c r="A56" s="94"/>
      <c r="B56" s="94"/>
      <c r="C56" s="42"/>
      <c r="D56" s="94"/>
    </row>
    <row r="57" spans="1:4" ht="13.5" customHeight="1">
      <c r="A57" s="94"/>
      <c r="B57" s="94"/>
      <c r="C57" s="42"/>
      <c r="D57" s="94"/>
    </row>
    <row r="58" spans="1:4" ht="13.5" customHeight="1">
      <c r="A58" s="94"/>
      <c r="B58" s="94"/>
      <c r="C58" s="42"/>
      <c r="D58" s="94"/>
    </row>
    <row r="59" spans="1:4" ht="13.5" customHeight="1">
      <c r="A59" s="94"/>
      <c r="B59" s="94"/>
      <c r="C59" s="42"/>
      <c r="D59" s="94"/>
    </row>
    <row r="60" spans="1:4" ht="13.5" customHeight="1">
      <c r="A60" s="94"/>
      <c r="B60" s="94"/>
      <c r="C60" s="42"/>
      <c r="D60" s="94"/>
    </row>
    <row r="61" spans="1:4" ht="13.5" customHeight="1">
      <c r="A61" s="94"/>
      <c r="B61" s="94"/>
      <c r="C61" s="42"/>
      <c r="D61" s="94"/>
    </row>
    <row r="62" spans="1:4" ht="13.5" customHeight="1">
      <c r="A62" s="94"/>
      <c r="B62" s="94"/>
      <c r="C62" s="42"/>
      <c r="D62" s="94"/>
    </row>
    <row r="63" spans="1:4" ht="13.5" customHeight="1">
      <c r="A63" s="94"/>
      <c r="B63" s="94"/>
      <c r="C63" s="42"/>
      <c r="D63" s="94"/>
    </row>
    <row r="64" spans="1:4" ht="13.5" customHeight="1">
      <c r="A64" s="94"/>
      <c r="B64" s="94"/>
      <c r="C64" s="42"/>
      <c r="D64" s="94"/>
    </row>
    <row r="65" spans="1:4" ht="13.5" customHeight="1">
      <c r="A65" s="94"/>
      <c r="B65" s="94"/>
      <c r="C65" s="42"/>
      <c r="D65" s="94"/>
    </row>
    <row r="66" spans="1:4" ht="13.5" customHeight="1">
      <c r="A66" s="94"/>
      <c r="B66" s="94"/>
      <c r="C66" s="42"/>
      <c r="D66" s="94"/>
    </row>
    <row r="67" spans="1:4" ht="13.5" customHeight="1">
      <c r="A67" s="94"/>
      <c r="B67" s="94"/>
      <c r="C67" s="42"/>
      <c r="D67" s="94"/>
    </row>
    <row r="68" spans="1:4" ht="13.5" customHeight="1">
      <c r="A68" s="94"/>
      <c r="B68" s="94"/>
      <c r="C68" s="42"/>
      <c r="D68" s="94"/>
    </row>
    <row r="69" spans="1:4" ht="11.25">
      <c r="A69" s="94"/>
      <c r="B69" s="94"/>
      <c r="C69" s="42"/>
      <c r="D69" s="94"/>
    </row>
    <row r="70" spans="1:4" ht="11.25">
      <c r="A70" s="94"/>
      <c r="B70" s="94"/>
      <c r="C70" s="42"/>
      <c r="D70" s="94"/>
    </row>
    <row r="71" spans="1:4" ht="11.25">
      <c r="A71" s="94"/>
      <c r="B71" s="94"/>
      <c r="C71" s="42"/>
      <c r="D71" s="94"/>
    </row>
    <row r="72" spans="1:4" ht="11.25">
      <c r="A72" s="94"/>
      <c r="B72" s="94"/>
      <c r="C72" s="42"/>
      <c r="D72" s="94"/>
    </row>
    <row r="73" spans="1:4" ht="11.25">
      <c r="A73" s="94"/>
      <c r="B73" s="94"/>
      <c r="C73" s="42"/>
      <c r="D73" s="94"/>
    </row>
    <row r="74" spans="1:4" ht="11.25">
      <c r="A74" s="94"/>
      <c r="B74" s="94"/>
      <c r="C74" s="42"/>
      <c r="D74" s="94"/>
    </row>
    <row r="75" spans="1:4" ht="11.25">
      <c r="A75" s="94"/>
      <c r="B75" s="94"/>
      <c r="C75" s="42"/>
      <c r="D75" s="94"/>
    </row>
    <row r="76" spans="1:4" ht="11.25">
      <c r="A76" s="94"/>
      <c r="B76" s="94"/>
      <c r="C76" s="42"/>
      <c r="D76" s="94"/>
    </row>
    <row r="77" spans="1:4" ht="11.25">
      <c r="A77" s="94"/>
      <c r="B77" s="94"/>
      <c r="C77" s="42"/>
      <c r="D77" s="94"/>
    </row>
    <row r="78" spans="1:4" ht="11.25">
      <c r="A78" s="94"/>
      <c r="B78" s="94"/>
      <c r="C78" s="42"/>
      <c r="D78" s="94"/>
    </row>
    <row r="79" spans="1:4" ht="11.25">
      <c r="A79" s="94"/>
      <c r="B79" s="94"/>
      <c r="C79" s="42"/>
      <c r="D79" s="94"/>
    </row>
    <row r="80" spans="1:4" ht="11.25">
      <c r="A80" s="94"/>
      <c r="B80" s="94"/>
      <c r="C80" s="42"/>
      <c r="D80" s="94"/>
    </row>
    <row r="81" spans="1:4" ht="11.25">
      <c r="A81" s="94"/>
      <c r="B81" s="94"/>
      <c r="C81" s="42"/>
      <c r="D81" s="94"/>
    </row>
    <row r="82" spans="1:4" ht="11.25">
      <c r="A82" s="94"/>
      <c r="B82" s="94"/>
      <c r="C82" s="42"/>
      <c r="D82" s="94"/>
    </row>
    <row r="83" spans="1:4" ht="11.25">
      <c r="A83" s="94"/>
      <c r="B83" s="94"/>
      <c r="C83" s="42"/>
      <c r="D83" s="94"/>
    </row>
    <row r="84" spans="1:4" ht="11.25">
      <c r="A84" s="94"/>
      <c r="B84" s="94"/>
      <c r="C84" s="42"/>
      <c r="D84" s="94"/>
    </row>
    <row r="85" spans="1:4" ht="11.25">
      <c r="A85" s="94"/>
      <c r="B85" s="94"/>
      <c r="C85" s="42"/>
      <c r="D85" s="94"/>
    </row>
    <row r="86" spans="1:4" ht="11.25">
      <c r="A86" s="94"/>
      <c r="B86" s="94"/>
      <c r="C86" s="42"/>
      <c r="D86" s="94"/>
    </row>
    <row r="87" spans="1:4" ht="11.25">
      <c r="A87" s="94"/>
      <c r="B87" s="94"/>
      <c r="C87" s="42"/>
      <c r="D87" s="94"/>
    </row>
    <row r="88" spans="1:4" ht="11.25">
      <c r="A88" s="94"/>
      <c r="B88" s="94"/>
      <c r="C88" s="42"/>
      <c r="D88" s="94"/>
    </row>
    <row r="89" spans="1:4" ht="11.25">
      <c r="A89" s="94"/>
      <c r="B89" s="94"/>
      <c r="C89" s="42"/>
      <c r="D89" s="94"/>
    </row>
    <row r="90" spans="1:4" ht="11.25">
      <c r="A90" s="94"/>
      <c r="B90" s="94"/>
      <c r="C90" s="42"/>
      <c r="D90" s="94"/>
    </row>
    <row r="91" spans="1:4" ht="11.25">
      <c r="A91" s="94"/>
      <c r="B91" s="94"/>
      <c r="C91" s="42"/>
      <c r="D91" s="94"/>
    </row>
    <row r="92" spans="1:4" ht="11.25">
      <c r="A92" s="94"/>
      <c r="B92" s="94"/>
      <c r="C92" s="42"/>
      <c r="D92" s="94"/>
    </row>
    <row r="93" spans="1:4" ht="11.25">
      <c r="A93" s="94"/>
      <c r="B93" s="94"/>
      <c r="C93" s="42"/>
      <c r="D93" s="94"/>
    </row>
    <row r="94" spans="1:4" ht="11.25">
      <c r="A94" s="94"/>
      <c r="B94" s="94"/>
      <c r="C94" s="42"/>
      <c r="D94" s="94"/>
    </row>
    <row r="95" spans="1:4" ht="11.25">
      <c r="A95" s="94"/>
      <c r="B95" s="94"/>
      <c r="C95" s="42"/>
      <c r="D95" s="94"/>
    </row>
    <row r="96" spans="1:4" ht="11.25">
      <c r="A96" s="94"/>
      <c r="B96" s="94"/>
      <c r="C96" s="42"/>
      <c r="D96" s="94"/>
    </row>
    <row r="97" spans="1:4" ht="11.25">
      <c r="A97" s="94"/>
      <c r="B97" s="94"/>
      <c r="C97" s="42"/>
      <c r="D97" s="94"/>
    </row>
    <row r="98" spans="1:4" ht="11.25">
      <c r="A98" s="94"/>
      <c r="B98" s="94"/>
      <c r="C98" s="42"/>
      <c r="D98" s="94"/>
    </row>
    <row r="99" spans="1:4" ht="11.25">
      <c r="A99" s="94"/>
      <c r="B99" s="94"/>
      <c r="C99" s="42"/>
      <c r="D99" s="94"/>
    </row>
    <row r="100" spans="1:4" ht="11.25">
      <c r="A100" s="94"/>
      <c r="B100" s="94"/>
      <c r="C100" s="42"/>
      <c r="D100" s="94"/>
    </row>
    <row r="101" spans="1:4" ht="11.25">
      <c r="A101" s="94"/>
      <c r="B101" s="94"/>
      <c r="C101" s="42"/>
      <c r="D101" s="94"/>
    </row>
    <row r="102" spans="1:4" ht="11.25">
      <c r="A102" s="94"/>
      <c r="B102" s="94"/>
      <c r="C102" s="42"/>
      <c r="D102" s="94"/>
    </row>
    <row r="103" spans="1:4" ht="11.25">
      <c r="A103" s="94"/>
      <c r="B103" s="94"/>
      <c r="C103" s="42"/>
      <c r="D103" s="94"/>
    </row>
    <row r="104" spans="1:4" ht="11.25">
      <c r="A104" s="94"/>
      <c r="B104" s="94"/>
      <c r="C104" s="42"/>
      <c r="D104" s="94"/>
    </row>
    <row r="105" spans="1:4" ht="11.25">
      <c r="A105" s="94"/>
      <c r="B105" s="94"/>
      <c r="C105" s="42"/>
      <c r="D105" s="94"/>
    </row>
    <row r="106" spans="1:4" ht="11.25">
      <c r="A106" s="94"/>
      <c r="B106" s="94"/>
      <c r="C106" s="42"/>
      <c r="D106" s="94"/>
    </row>
    <row r="107" spans="1:4" ht="11.25">
      <c r="A107" s="94"/>
      <c r="B107" s="94"/>
      <c r="C107" s="42"/>
      <c r="D107" s="94"/>
    </row>
    <row r="108" spans="1:4" ht="11.25">
      <c r="A108" s="94"/>
      <c r="B108" s="94"/>
      <c r="C108" s="42"/>
      <c r="D108" s="94"/>
    </row>
    <row r="109" spans="1:4" ht="11.25">
      <c r="A109" s="94"/>
      <c r="B109" s="94"/>
      <c r="C109" s="42"/>
      <c r="D109" s="94"/>
    </row>
    <row r="110" spans="1:4" ht="11.25">
      <c r="A110" s="94"/>
      <c r="B110" s="94"/>
      <c r="C110" s="42"/>
      <c r="D110" s="94"/>
    </row>
    <row r="111" spans="1:4" ht="11.25">
      <c r="A111" s="94"/>
      <c r="B111" s="94"/>
      <c r="C111" s="42"/>
      <c r="D111" s="94"/>
    </row>
    <row r="112" spans="1:4" ht="11.25">
      <c r="A112" s="94"/>
      <c r="B112" s="94"/>
      <c r="C112" s="42"/>
      <c r="D112" s="94"/>
    </row>
    <row r="113" spans="1:4" ht="11.25">
      <c r="A113" s="94"/>
      <c r="B113" s="94"/>
      <c r="C113" s="42"/>
      <c r="D113" s="94"/>
    </row>
    <row r="114" spans="1:4" ht="11.25">
      <c r="A114" s="94"/>
      <c r="B114" s="94"/>
      <c r="C114" s="42"/>
      <c r="D114" s="94"/>
    </row>
    <row r="115" spans="1:4" ht="11.25">
      <c r="A115" s="94"/>
      <c r="B115" s="94"/>
      <c r="C115" s="42"/>
      <c r="D115" s="94"/>
    </row>
    <row r="116" spans="1:4" ht="11.25">
      <c r="A116" s="94"/>
      <c r="B116" s="94"/>
      <c r="C116" s="42"/>
      <c r="D116" s="94"/>
    </row>
    <row r="117" spans="1:4" ht="11.25">
      <c r="A117" s="94"/>
      <c r="B117" s="94"/>
      <c r="C117" s="42"/>
      <c r="D117" s="94"/>
    </row>
    <row r="118" spans="1:4" ht="11.25">
      <c r="A118" s="94"/>
      <c r="B118" s="94"/>
      <c r="C118" s="42"/>
      <c r="D118" s="94"/>
    </row>
    <row r="119" spans="1:4" ht="11.25">
      <c r="A119" s="94"/>
      <c r="B119" s="94"/>
      <c r="C119" s="42"/>
      <c r="D119" s="94"/>
    </row>
    <row r="120" spans="1:4" ht="11.25">
      <c r="A120" s="94"/>
      <c r="B120" s="94"/>
      <c r="C120" s="42"/>
      <c r="D120" s="94"/>
    </row>
    <row r="121" spans="1:4" ht="11.25">
      <c r="A121" s="94"/>
      <c r="B121" s="94"/>
      <c r="C121" s="42"/>
      <c r="D121" s="94"/>
    </row>
    <row r="122" spans="1:4" ht="11.25">
      <c r="A122" s="94"/>
      <c r="B122" s="94"/>
      <c r="C122" s="42"/>
      <c r="D122" s="94"/>
    </row>
    <row r="123" spans="1:4" ht="11.25">
      <c r="A123" s="94"/>
      <c r="B123" s="94"/>
      <c r="C123" s="42"/>
      <c r="D123" s="94"/>
    </row>
    <row r="124" spans="1:4" ht="11.25">
      <c r="A124" s="94"/>
      <c r="B124" s="94"/>
      <c r="C124" s="42"/>
      <c r="D124" s="94"/>
    </row>
    <row r="125" spans="1:4" ht="11.25">
      <c r="A125" s="94"/>
      <c r="B125" s="94"/>
      <c r="C125" s="42"/>
      <c r="D125" s="94"/>
    </row>
    <row r="126" spans="1:4" ht="11.25">
      <c r="A126" s="94"/>
      <c r="B126" s="94"/>
      <c r="C126" s="42"/>
      <c r="D126" s="94"/>
    </row>
    <row r="127" spans="1:4" ht="11.25">
      <c r="A127" s="94"/>
      <c r="B127" s="94"/>
      <c r="C127" s="42"/>
      <c r="D127" s="94"/>
    </row>
    <row r="128" spans="1:4" ht="11.25">
      <c r="A128" s="94"/>
      <c r="B128" s="94"/>
      <c r="C128" s="42"/>
      <c r="D128" s="94"/>
    </row>
    <row r="129" spans="1:4" ht="11.25">
      <c r="A129" s="94"/>
      <c r="B129" s="94"/>
      <c r="C129" s="42"/>
      <c r="D129" s="94"/>
    </row>
    <row r="130" spans="1:4" ht="11.25">
      <c r="A130" s="94"/>
      <c r="B130" s="94"/>
      <c r="C130" s="42"/>
      <c r="D130" s="94"/>
    </row>
    <row r="131" spans="1:4" ht="11.25">
      <c r="A131" s="94"/>
      <c r="B131" s="94"/>
      <c r="C131" s="42"/>
      <c r="D131" s="94"/>
    </row>
    <row r="132" spans="1:4" ht="11.25">
      <c r="A132" s="94"/>
      <c r="B132" s="94"/>
      <c r="C132" s="42"/>
      <c r="D132" s="94"/>
    </row>
    <row r="133" spans="1:4" ht="11.25">
      <c r="A133" s="94"/>
      <c r="B133" s="94"/>
      <c r="C133" s="42"/>
      <c r="D133" s="94"/>
    </row>
    <row r="134" spans="1:4" ht="11.25">
      <c r="A134" s="94"/>
      <c r="B134" s="94"/>
      <c r="C134" s="42"/>
      <c r="D134" s="94"/>
    </row>
    <row r="135" spans="1:4" ht="11.25">
      <c r="A135" s="94"/>
      <c r="B135" s="94"/>
      <c r="C135" s="42"/>
      <c r="D135" s="94"/>
    </row>
    <row r="136" spans="1:4" ht="11.25">
      <c r="A136" s="94"/>
      <c r="B136" s="94"/>
      <c r="C136" s="42"/>
      <c r="D136" s="94"/>
    </row>
    <row r="137" spans="1:4" ht="11.25">
      <c r="A137" s="94"/>
      <c r="B137" s="94"/>
      <c r="C137" s="42"/>
      <c r="D137" s="94"/>
    </row>
    <row r="138" spans="1:4" ht="11.25">
      <c r="A138" s="94"/>
      <c r="B138" s="94"/>
      <c r="C138" s="42"/>
      <c r="D138" s="94"/>
    </row>
    <row r="139" spans="1:4" ht="11.25">
      <c r="A139" s="94"/>
      <c r="B139" s="94"/>
      <c r="C139" s="42"/>
      <c r="D139" s="94"/>
    </row>
    <row r="140" spans="1:4" ht="11.25">
      <c r="A140" s="94"/>
      <c r="B140" s="94"/>
      <c r="C140" s="42"/>
      <c r="D140" s="94"/>
    </row>
    <row r="141" spans="1:4" ht="11.25">
      <c r="A141" s="94"/>
      <c r="B141" s="94"/>
      <c r="C141" s="42"/>
      <c r="D141" s="94"/>
    </row>
    <row r="142" spans="1:4" ht="11.25">
      <c r="A142" s="94"/>
      <c r="B142" s="94"/>
      <c r="C142" s="42"/>
      <c r="D142" s="94"/>
    </row>
    <row r="143" spans="1:4" ht="11.25">
      <c r="A143" s="94"/>
      <c r="B143" s="94"/>
      <c r="C143" s="42"/>
      <c r="D143" s="94"/>
    </row>
    <row r="144" spans="1:4" ht="11.25">
      <c r="A144" s="94"/>
      <c r="B144" s="94"/>
      <c r="C144" s="42"/>
      <c r="D144" s="94"/>
    </row>
    <row r="145" spans="1:4" ht="11.25">
      <c r="A145" s="94"/>
      <c r="B145" s="94"/>
      <c r="C145" s="42"/>
      <c r="D145" s="94"/>
    </row>
    <row r="146" spans="1:4" ht="11.25">
      <c r="A146" s="94"/>
      <c r="B146" s="94"/>
      <c r="C146" s="42"/>
      <c r="D146" s="94"/>
    </row>
    <row r="147" spans="1:4" ht="11.25">
      <c r="A147" s="94"/>
      <c r="B147" s="94"/>
      <c r="C147" s="42"/>
      <c r="D147" s="94"/>
    </row>
    <row r="148" spans="1:4" ht="11.25">
      <c r="A148" s="94"/>
      <c r="B148" s="94"/>
      <c r="C148" s="42"/>
      <c r="D148" s="94"/>
    </row>
    <row r="149" spans="1:4" ht="11.25">
      <c r="A149" s="94"/>
      <c r="B149" s="94"/>
      <c r="C149" s="42"/>
      <c r="D149" s="94"/>
    </row>
    <row r="150" spans="1:4" ht="11.25">
      <c r="A150" s="94"/>
      <c r="B150" s="94"/>
      <c r="C150" s="42"/>
      <c r="D150" s="94"/>
    </row>
    <row r="151" spans="1:4" ht="11.25">
      <c r="A151" s="94"/>
      <c r="B151" s="94"/>
      <c r="C151" s="42"/>
      <c r="D151" s="94"/>
    </row>
    <row r="152" spans="1:4" ht="11.25">
      <c r="A152" s="94"/>
      <c r="B152" s="94"/>
      <c r="C152" s="42"/>
      <c r="D152" s="94"/>
    </row>
    <row r="153" spans="1:4" ht="11.25">
      <c r="A153" s="94"/>
      <c r="B153" s="94"/>
      <c r="C153" s="42"/>
      <c r="D153" s="94"/>
    </row>
    <row r="154" spans="1:4" ht="11.25">
      <c r="A154" s="94"/>
      <c r="B154" s="94"/>
      <c r="C154" s="42"/>
      <c r="D154" s="94"/>
    </row>
    <row r="155" spans="1:4" ht="11.25">
      <c r="A155" s="94"/>
      <c r="B155" s="94"/>
      <c r="C155" s="42"/>
      <c r="D155" s="94"/>
    </row>
    <row r="156" spans="1:4" ht="11.25">
      <c r="A156" s="94"/>
      <c r="B156" s="94"/>
      <c r="C156" s="42"/>
      <c r="D156" s="94"/>
    </row>
  </sheetData>
  <sheetProtection/>
  <mergeCells count="2">
    <mergeCell ref="A2:H2"/>
    <mergeCell ref="D3:H3"/>
  </mergeCells>
  <printOptions horizontalCentered="1"/>
  <pageMargins left="0.39" right="0.39" top="0.79" bottom="0.79" header="0.51" footer="0.51"/>
  <pageSetup firstPageNumber="21" useFirstPageNumber="1" horizontalDpi="600" verticalDpi="600" orientation="portrait" paperSize="9" scale="86" r:id="rId1"/>
  <headerFooter scaleWithDoc="0" alignWithMargins="0">
    <oddFooter>&amp;C&amp;14- &amp;P -</oddFooter>
  </headerFooter>
</worksheet>
</file>

<file path=xl/worksheets/sheet7.xml><?xml version="1.0" encoding="utf-8"?>
<worksheet xmlns="http://schemas.openxmlformats.org/spreadsheetml/2006/main" xmlns:r="http://schemas.openxmlformats.org/officeDocument/2006/relationships">
  <dimension ref="A1:F87"/>
  <sheetViews>
    <sheetView view="pageBreakPreview" zoomScaleSheetLayoutView="100" zoomScalePageLayoutView="0" workbookViewId="0" topLeftCell="A58">
      <selection activeCell="D83" sqref="D83"/>
    </sheetView>
  </sheetViews>
  <sheetFormatPr defaultColWidth="9.00390625" defaultRowHeight="14.25"/>
  <cols>
    <col min="1" max="3" width="5.25390625" style="4" customWidth="1"/>
    <col min="4" max="4" width="48.375" style="5" customWidth="1"/>
    <col min="5" max="5" width="14.125" style="6" customWidth="1"/>
    <col min="6" max="6" width="10.625" style="4" customWidth="1"/>
    <col min="7" max="7" width="9.00390625" style="4" customWidth="1"/>
    <col min="8" max="8" width="9.25390625" style="4" bestFit="1" customWidth="1"/>
    <col min="9" max="9" width="9.00390625" style="4" customWidth="1"/>
    <col min="10" max="10" width="9.25390625" style="4" bestFit="1" customWidth="1"/>
    <col min="11" max="16384" width="9.00390625" style="4" customWidth="1"/>
  </cols>
  <sheetData>
    <row r="1" spans="1:6" s="1" customFormat="1" ht="18.75">
      <c r="A1" s="240" t="s">
        <v>712</v>
      </c>
      <c r="B1" s="240"/>
      <c r="C1" s="240"/>
      <c r="D1" s="10"/>
      <c r="E1" s="11"/>
      <c r="F1" s="8"/>
    </row>
    <row r="2" spans="1:6" ht="34.5" customHeight="1">
      <c r="A2" s="238" t="s">
        <v>713</v>
      </c>
      <c r="B2" s="238"/>
      <c r="C2" s="238"/>
      <c r="D2" s="238"/>
      <c r="E2" s="241"/>
      <c r="F2" s="238"/>
    </row>
    <row r="3" spans="1:6" s="1" customFormat="1" ht="21" customHeight="1">
      <c r="A3" s="12"/>
      <c r="C3" s="8"/>
      <c r="D3" s="8"/>
      <c r="E3" s="242" t="s">
        <v>2</v>
      </c>
      <c r="F3" s="243"/>
    </row>
    <row r="4" spans="1:6" s="1" customFormat="1" ht="21" customHeight="1">
      <c r="A4" s="244" t="s">
        <v>116</v>
      </c>
      <c r="B4" s="245"/>
      <c r="C4" s="246"/>
      <c r="D4" s="247" t="s">
        <v>714</v>
      </c>
      <c r="E4" s="249" t="s">
        <v>119</v>
      </c>
      <c r="F4" s="251" t="s">
        <v>120</v>
      </c>
    </row>
    <row r="5" spans="1:6" s="1" customFormat="1" ht="21" customHeight="1">
      <c r="A5" s="13" t="s">
        <v>121</v>
      </c>
      <c r="B5" s="13" t="s">
        <v>122</v>
      </c>
      <c r="C5" s="13" t="s">
        <v>123</v>
      </c>
      <c r="D5" s="248"/>
      <c r="E5" s="250"/>
      <c r="F5" s="252"/>
    </row>
    <row r="6" spans="1:6" s="1" customFormat="1" ht="16.5" customHeight="1">
      <c r="A6" s="63"/>
      <c r="B6" s="63"/>
      <c r="C6" s="63"/>
      <c r="D6" s="13" t="s">
        <v>715</v>
      </c>
      <c r="E6" s="64">
        <f>E7+E29+E31+E34+E41+E44+E48+E52+E56+E66+E72+E74+E78+E83+E84+E86</f>
        <v>3954.9999999999995</v>
      </c>
      <c r="F6" s="65"/>
    </row>
    <row r="7" spans="1:6" s="1" customFormat="1" ht="19.5" customHeight="1">
      <c r="A7" s="20" t="s">
        <v>144</v>
      </c>
      <c r="B7" s="20"/>
      <c r="C7" s="20"/>
      <c r="D7" s="66" t="s">
        <v>592</v>
      </c>
      <c r="E7" s="22">
        <f>SUM(E8:E28)</f>
        <v>150.72</v>
      </c>
      <c r="F7" s="23"/>
    </row>
    <row r="8" spans="1:6" s="1" customFormat="1" ht="19.5" customHeight="1">
      <c r="A8" s="26" t="s">
        <v>144</v>
      </c>
      <c r="B8" s="26" t="s">
        <v>133</v>
      </c>
      <c r="C8" s="26"/>
      <c r="D8" s="31" t="s">
        <v>716</v>
      </c>
      <c r="E8" s="28">
        <v>-2.5</v>
      </c>
      <c r="F8" s="23"/>
    </row>
    <row r="9" spans="1:6" s="1" customFormat="1" ht="19.5" customHeight="1">
      <c r="A9" s="26" t="s">
        <v>144</v>
      </c>
      <c r="B9" s="26" t="s">
        <v>133</v>
      </c>
      <c r="C9" s="26" t="s">
        <v>124</v>
      </c>
      <c r="D9" s="31" t="s">
        <v>717</v>
      </c>
      <c r="E9" s="28">
        <v>2.5</v>
      </c>
      <c r="F9" s="27"/>
    </row>
    <row r="10" spans="1:6" s="61" customFormat="1" ht="19.5" customHeight="1">
      <c r="A10" s="26">
        <v>201</v>
      </c>
      <c r="B10" s="26" t="s">
        <v>133</v>
      </c>
      <c r="C10" s="26" t="s">
        <v>125</v>
      </c>
      <c r="D10" s="31" t="s">
        <v>718</v>
      </c>
      <c r="E10" s="28">
        <v>30</v>
      </c>
      <c r="F10" s="27"/>
    </row>
    <row r="11" spans="1:6" s="61" customFormat="1" ht="19.5" customHeight="1">
      <c r="A11" s="26" t="s">
        <v>144</v>
      </c>
      <c r="B11" s="26" t="s">
        <v>133</v>
      </c>
      <c r="C11" s="26" t="s">
        <v>133</v>
      </c>
      <c r="D11" s="31" t="s">
        <v>719</v>
      </c>
      <c r="E11" s="28">
        <v>70</v>
      </c>
      <c r="F11" s="27"/>
    </row>
    <row r="12" spans="1:6" s="61" customFormat="1" ht="19.5" customHeight="1">
      <c r="A12" s="26" t="s">
        <v>144</v>
      </c>
      <c r="B12" s="26" t="s">
        <v>133</v>
      </c>
      <c r="C12" s="26" t="s">
        <v>133</v>
      </c>
      <c r="D12" s="31" t="s">
        <v>720</v>
      </c>
      <c r="E12" s="28">
        <v>-100</v>
      </c>
      <c r="F12" s="27"/>
    </row>
    <row r="13" spans="1:6" s="61" customFormat="1" ht="19.5" customHeight="1">
      <c r="A13" s="26" t="s">
        <v>144</v>
      </c>
      <c r="B13" s="26" t="s">
        <v>133</v>
      </c>
      <c r="C13" s="26" t="s">
        <v>408</v>
      </c>
      <c r="D13" s="31" t="s">
        <v>721</v>
      </c>
      <c r="E13" s="28">
        <v>4.62</v>
      </c>
      <c r="F13" s="23"/>
    </row>
    <row r="14" spans="1:6" s="61" customFormat="1" ht="19.5" customHeight="1">
      <c r="A14" s="26" t="s">
        <v>144</v>
      </c>
      <c r="B14" s="26" t="s">
        <v>133</v>
      </c>
      <c r="C14" s="26" t="s">
        <v>178</v>
      </c>
      <c r="D14" s="31" t="s">
        <v>722</v>
      </c>
      <c r="E14" s="28">
        <v>-4.5</v>
      </c>
      <c r="F14" s="23"/>
    </row>
    <row r="15" spans="1:6" s="1" customFormat="1" ht="19.5" customHeight="1">
      <c r="A15" s="26" t="s">
        <v>144</v>
      </c>
      <c r="B15" s="26" t="s">
        <v>177</v>
      </c>
      <c r="C15" s="26" t="s">
        <v>125</v>
      </c>
      <c r="D15" s="31" t="s">
        <v>723</v>
      </c>
      <c r="E15" s="28">
        <v>-30</v>
      </c>
      <c r="F15" s="23"/>
    </row>
    <row r="16" spans="1:6" s="1" customFormat="1" ht="19.5" customHeight="1">
      <c r="A16" s="26" t="s">
        <v>144</v>
      </c>
      <c r="B16" s="26" t="s">
        <v>177</v>
      </c>
      <c r="C16" s="26" t="s">
        <v>165</v>
      </c>
      <c r="D16" s="31" t="s">
        <v>724</v>
      </c>
      <c r="E16" s="28">
        <v>-100</v>
      </c>
      <c r="F16" s="23"/>
    </row>
    <row r="17" spans="1:6" s="1" customFormat="1" ht="19.5" customHeight="1">
      <c r="A17" s="26" t="s">
        <v>144</v>
      </c>
      <c r="B17" s="26" t="s">
        <v>177</v>
      </c>
      <c r="C17" s="26" t="s">
        <v>165</v>
      </c>
      <c r="D17" s="31" t="s">
        <v>725</v>
      </c>
      <c r="E17" s="28">
        <v>-50</v>
      </c>
      <c r="F17" s="23"/>
    </row>
    <row r="18" spans="1:6" s="61" customFormat="1" ht="19.5" customHeight="1">
      <c r="A18" s="26" t="s">
        <v>144</v>
      </c>
      <c r="B18" s="26" t="s">
        <v>192</v>
      </c>
      <c r="C18" s="26" t="s">
        <v>178</v>
      </c>
      <c r="D18" s="31" t="s">
        <v>726</v>
      </c>
      <c r="E18" s="28">
        <v>340</v>
      </c>
      <c r="F18" s="23"/>
    </row>
    <row r="19" spans="1:6" s="61" customFormat="1" ht="19.5" customHeight="1">
      <c r="A19" s="26" t="s">
        <v>144</v>
      </c>
      <c r="B19" s="26" t="s">
        <v>727</v>
      </c>
      <c r="C19" s="26" t="s">
        <v>125</v>
      </c>
      <c r="D19" s="31" t="s">
        <v>728</v>
      </c>
      <c r="E19" s="28">
        <v>-20</v>
      </c>
      <c r="F19" s="23"/>
    </row>
    <row r="20" spans="1:6" s="61" customFormat="1" ht="19.5" customHeight="1">
      <c r="A20" s="26" t="s">
        <v>144</v>
      </c>
      <c r="B20" s="26" t="s">
        <v>207</v>
      </c>
      <c r="C20" s="26" t="s">
        <v>125</v>
      </c>
      <c r="D20" s="31" t="s">
        <v>729</v>
      </c>
      <c r="E20" s="28">
        <v>2</v>
      </c>
      <c r="F20" s="23"/>
    </row>
    <row r="21" spans="1:6" s="1" customFormat="1" ht="19.5" customHeight="1">
      <c r="A21" s="26" t="s">
        <v>144</v>
      </c>
      <c r="B21" s="26" t="s">
        <v>207</v>
      </c>
      <c r="C21" s="26" t="s">
        <v>125</v>
      </c>
      <c r="D21" s="31" t="s">
        <v>730</v>
      </c>
      <c r="E21" s="28">
        <v>-2</v>
      </c>
      <c r="F21" s="23"/>
    </row>
    <row r="22" spans="1:6" s="1" customFormat="1" ht="19.5" customHeight="1">
      <c r="A22" s="26" t="s">
        <v>144</v>
      </c>
      <c r="B22" s="26" t="s">
        <v>207</v>
      </c>
      <c r="C22" s="26" t="s">
        <v>125</v>
      </c>
      <c r="D22" s="31" t="s">
        <v>731</v>
      </c>
      <c r="E22" s="28">
        <v>-5.3</v>
      </c>
      <c r="F22" s="23"/>
    </row>
    <row r="23" spans="1:6" s="1" customFormat="1" ht="19.5" customHeight="1">
      <c r="A23" s="26" t="s">
        <v>144</v>
      </c>
      <c r="B23" s="26" t="s">
        <v>207</v>
      </c>
      <c r="C23" s="26" t="s">
        <v>177</v>
      </c>
      <c r="D23" s="31" t="s">
        <v>732</v>
      </c>
      <c r="E23" s="28">
        <v>-150</v>
      </c>
      <c r="F23" s="23"/>
    </row>
    <row r="24" spans="1:6" s="61" customFormat="1" ht="19.5" customHeight="1">
      <c r="A24" s="26" t="s">
        <v>144</v>
      </c>
      <c r="B24" s="26" t="s">
        <v>733</v>
      </c>
      <c r="C24" s="26" t="s">
        <v>125</v>
      </c>
      <c r="D24" s="31" t="s">
        <v>734</v>
      </c>
      <c r="E24" s="28">
        <v>-20</v>
      </c>
      <c r="F24" s="23"/>
    </row>
    <row r="25" spans="1:6" s="61" customFormat="1" ht="19.5" customHeight="1">
      <c r="A25" s="26">
        <v>201</v>
      </c>
      <c r="B25" s="26" t="s">
        <v>735</v>
      </c>
      <c r="C25" s="26" t="s">
        <v>125</v>
      </c>
      <c r="D25" s="31" t="s">
        <v>736</v>
      </c>
      <c r="E25" s="28">
        <v>13.9</v>
      </c>
      <c r="F25" s="27"/>
    </row>
    <row r="26" spans="1:6" s="61" customFormat="1" ht="19.5" customHeight="1">
      <c r="A26" s="26" t="s">
        <v>144</v>
      </c>
      <c r="B26" s="26" t="s">
        <v>737</v>
      </c>
      <c r="C26" s="26" t="s">
        <v>125</v>
      </c>
      <c r="D26" s="27" t="s">
        <v>738</v>
      </c>
      <c r="E26" s="28">
        <v>165</v>
      </c>
      <c r="F26" s="67"/>
    </row>
    <row r="27" spans="1:6" s="61" customFormat="1" ht="19.5" customHeight="1">
      <c r="A27" s="26" t="s">
        <v>144</v>
      </c>
      <c r="B27" s="26" t="s">
        <v>249</v>
      </c>
      <c r="C27" s="26" t="s">
        <v>125</v>
      </c>
      <c r="D27" s="27" t="s">
        <v>739</v>
      </c>
      <c r="E27" s="28">
        <v>10</v>
      </c>
      <c r="F27" s="67"/>
    </row>
    <row r="28" spans="1:6" s="61" customFormat="1" ht="19.5" customHeight="1">
      <c r="A28" s="26" t="s">
        <v>144</v>
      </c>
      <c r="B28" s="26" t="s">
        <v>740</v>
      </c>
      <c r="C28" s="26" t="s">
        <v>125</v>
      </c>
      <c r="D28" s="27" t="s">
        <v>741</v>
      </c>
      <c r="E28" s="28">
        <v>-3</v>
      </c>
      <c r="F28" s="67"/>
    </row>
    <row r="29" spans="1:6" s="1" customFormat="1" ht="19.5" customHeight="1">
      <c r="A29" s="20" t="s">
        <v>289</v>
      </c>
      <c r="B29" s="20"/>
      <c r="C29" s="20"/>
      <c r="D29" s="66" t="s">
        <v>742</v>
      </c>
      <c r="E29" s="22">
        <f>SUM(E30:E30)</f>
        <v>50</v>
      </c>
      <c r="F29" s="23"/>
    </row>
    <row r="30" spans="1:6" s="61" customFormat="1" ht="19.5" customHeight="1">
      <c r="A30" s="26">
        <v>204</v>
      </c>
      <c r="B30" s="26" t="s">
        <v>125</v>
      </c>
      <c r="C30" s="26" t="s">
        <v>168</v>
      </c>
      <c r="D30" s="31" t="s">
        <v>743</v>
      </c>
      <c r="E30" s="28">
        <v>50</v>
      </c>
      <c r="F30" s="27"/>
    </row>
    <row r="31" spans="1:6" s="1" customFormat="1" ht="19.5" customHeight="1">
      <c r="A31" s="20" t="s">
        <v>323</v>
      </c>
      <c r="B31" s="20"/>
      <c r="C31" s="20"/>
      <c r="D31" s="66" t="s">
        <v>744</v>
      </c>
      <c r="E31" s="22">
        <f>SUM(E32:E33)</f>
        <v>148</v>
      </c>
      <c r="F31" s="27"/>
    </row>
    <row r="32" spans="1:6" s="61" customFormat="1" ht="19.5" customHeight="1">
      <c r="A32" s="26" t="s">
        <v>323</v>
      </c>
      <c r="B32" s="26" t="s">
        <v>125</v>
      </c>
      <c r="C32" s="26" t="s">
        <v>125</v>
      </c>
      <c r="D32" s="31" t="s">
        <v>745</v>
      </c>
      <c r="E32" s="28">
        <v>156</v>
      </c>
      <c r="F32" s="23"/>
    </row>
    <row r="33" spans="1:6" s="61" customFormat="1" ht="19.5" customHeight="1">
      <c r="A33" s="26" t="s">
        <v>323</v>
      </c>
      <c r="B33" s="26" t="s">
        <v>165</v>
      </c>
      <c r="C33" s="26" t="s">
        <v>178</v>
      </c>
      <c r="D33" s="31" t="s">
        <v>746</v>
      </c>
      <c r="E33" s="28">
        <v>-8</v>
      </c>
      <c r="F33" s="23"/>
    </row>
    <row r="34" spans="1:6" s="1" customFormat="1" ht="19.5" customHeight="1">
      <c r="A34" s="20" t="s">
        <v>747</v>
      </c>
      <c r="B34" s="20"/>
      <c r="C34" s="20"/>
      <c r="D34" s="66" t="s">
        <v>604</v>
      </c>
      <c r="E34" s="22">
        <f>SUM(E35:E40)</f>
        <v>4107.7699999999995</v>
      </c>
      <c r="F34" s="27"/>
    </row>
    <row r="35" spans="1:6" s="61" customFormat="1" ht="19.5" customHeight="1">
      <c r="A35" s="26" t="s">
        <v>747</v>
      </c>
      <c r="B35" s="26" t="s">
        <v>124</v>
      </c>
      <c r="C35" s="26" t="s">
        <v>178</v>
      </c>
      <c r="D35" s="31" t="s">
        <v>748</v>
      </c>
      <c r="E35" s="28">
        <v>55</v>
      </c>
      <c r="F35" s="27"/>
    </row>
    <row r="36" spans="1:6" s="61" customFormat="1" ht="19.5" customHeight="1">
      <c r="A36" s="26" t="s">
        <v>747</v>
      </c>
      <c r="B36" s="26" t="s">
        <v>124</v>
      </c>
      <c r="C36" s="26" t="s">
        <v>178</v>
      </c>
      <c r="D36" s="31" t="s">
        <v>749</v>
      </c>
      <c r="E36" s="28">
        <v>7289.91</v>
      </c>
      <c r="F36" s="27"/>
    </row>
    <row r="37" spans="1:6" s="61" customFormat="1" ht="19.5" customHeight="1">
      <c r="A37" s="26" t="s">
        <v>747</v>
      </c>
      <c r="B37" s="26" t="s">
        <v>124</v>
      </c>
      <c r="C37" s="26" t="s">
        <v>178</v>
      </c>
      <c r="D37" s="31" t="s">
        <v>750</v>
      </c>
      <c r="E37" s="28">
        <v>-300</v>
      </c>
      <c r="F37" s="27"/>
    </row>
    <row r="38" spans="1:6" s="1" customFormat="1" ht="19.5" customHeight="1">
      <c r="A38" s="26" t="s">
        <v>747</v>
      </c>
      <c r="B38" s="26" t="s">
        <v>124</v>
      </c>
      <c r="C38" s="26" t="s">
        <v>178</v>
      </c>
      <c r="D38" s="31" t="s">
        <v>751</v>
      </c>
      <c r="E38" s="28">
        <v>62.86</v>
      </c>
      <c r="F38" s="27"/>
    </row>
    <row r="39" spans="1:6" s="1" customFormat="1" ht="19.5" customHeight="1">
      <c r="A39" s="26" t="s">
        <v>747</v>
      </c>
      <c r="B39" s="26" t="s">
        <v>124</v>
      </c>
      <c r="C39" s="26" t="s">
        <v>178</v>
      </c>
      <c r="D39" s="31" t="s">
        <v>752</v>
      </c>
      <c r="E39" s="28">
        <v>-6500</v>
      </c>
      <c r="F39" s="27"/>
    </row>
    <row r="40" spans="1:6" s="1" customFormat="1" ht="19.5" customHeight="1">
      <c r="A40" s="26" t="s">
        <v>747</v>
      </c>
      <c r="B40" s="26" t="s">
        <v>124</v>
      </c>
      <c r="C40" s="26" t="s">
        <v>178</v>
      </c>
      <c r="D40" s="31" t="s">
        <v>753</v>
      </c>
      <c r="E40" s="28">
        <v>3500</v>
      </c>
      <c r="F40" s="27"/>
    </row>
    <row r="41" spans="1:6" s="1" customFormat="1" ht="19.5" customHeight="1">
      <c r="A41" s="20" t="s">
        <v>754</v>
      </c>
      <c r="B41" s="20"/>
      <c r="C41" s="20"/>
      <c r="D41" s="66" t="s">
        <v>755</v>
      </c>
      <c r="E41" s="22">
        <f>SUM(E42:E43)</f>
        <v>98.97999999999999</v>
      </c>
      <c r="F41" s="27"/>
    </row>
    <row r="42" spans="1:6" s="61" customFormat="1" ht="19.5" customHeight="1">
      <c r="A42" s="26" t="s">
        <v>754</v>
      </c>
      <c r="B42" s="26" t="s">
        <v>124</v>
      </c>
      <c r="C42" s="26" t="s">
        <v>178</v>
      </c>
      <c r="D42" s="31" t="s">
        <v>756</v>
      </c>
      <c r="E42" s="28">
        <v>128.98</v>
      </c>
      <c r="F42" s="23"/>
    </row>
    <row r="43" spans="1:6" s="1" customFormat="1" ht="19.5" customHeight="1">
      <c r="A43" s="26" t="s">
        <v>754</v>
      </c>
      <c r="B43" s="26" t="s">
        <v>124</v>
      </c>
      <c r="C43" s="26" t="s">
        <v>178</v>
      </c>
      <c r="D43" s="31" t="s">
        <v>757</v>
      </c>
      <c r="E43" s="28">
        <v>-30</v>
      </c>
      <c r="F43" s="27"/>
    </row>
    <row r="44" spans="1:6" s="1" customFormat="1" ht="19.5" customHeight="1">
      <c r="A44" s="20" t="s">
        <v>372</v>
      </c>
      <c r="B44" s="20"/>
      <c r="C44" s="20"/>
      <c r="D44" s="66" t="s">
        <v>758</v>
      </c>
      <c r="E44" s="22">
        <f>SUM(E45:E47)</f>
        <v>-285</v>
      </c>
      <c r="F44" s="23"/>
    </row>
    <row r="45" spans="1:6" s="61" customFormat="1" ht="19.5" customHeight="1">
      <c r="A45" s="26" t="s">
        <v>372</v>
      </c>
      <c r="B45" s="26" t="s">
        <v>124</v>
      </c>
      <c r="C45" s="26" t="s">
        <v>178</v>
      </c>
      <c r="D45" s="31" t="s">
        <v>759</v>
      </c>
      <c r="E45" s="68">
        <v>5</v>
      </c>
      <c r="F45" s="67"/>
    </row>
    <row r="46" spans="1:6" s="1" customFormat="1" ht="19.5" customHeight="1">
      <c r="A46" s="26" t="s">
        <v>372</v>
      </c>
      <c r="B46" s="26" t="s">
        <v>125</v>
      </c>
      <c r="C46" s="26" t="s">
        <v>165</v>
      </c>
      <c r="D46" s="31" t="s">
        <v>760</v>
      </c>
      <c r="E46" s="28">
        <v>-300</v>
      </c>
      <c r="F46" s="67"/>
    </row>
    <row r="47" spans="1:6" s="61" customFormat="1" ht="19.5" customHeight="1">
      <c r="A47" s="26">
        <v>208</v>
      </c>
      <c r="B47" s="26" t="s">
        <v>200</v>
      </c>
      <c r="C47" s="26" t="s">
        <v>178</v>
      </c>
      <c r="D47" s="31" t="s">
        <v>761</v>
      </c>
      <c r="E47" s="68">
        <v>10</v>
      </c>
      <c r="F47" s="67"/>
    </row>
    <row r="48" spans="1:6" s="1" customFormat="1" ht="19.5" customHeight="1">
      <c r="A48" s="20" t="s">
        <v>416</v>
      </c>
      <c r="B48" s="26"/>
      <c r="C48" s="26"/>
      <c r="D48" s="69" t="s">
        <v>762</v>
      </c>
      <c r="E48" s="70">
        <f>SUM(E49:E51)</f>
        <v>4.5</v>
      </c>
      <c r="F48" s="67"/>
    </row>
    <row r="49" spans="1:6" s="61" customFormat="1" ht="19.5" customHeight="1">
      <c r="A49" s="26" t="s">
        <v>416</v>
      </c>
      <c r="B49" s="26" t="s">
        <v>124</v>
      </c>
      <c r="C49" s="26" t="s">
        <v>178</v>
      </c>
      <c r="D49" s="31" t="s">
        <v>763</v>
      </c>
      <c r="E49" s="68">
        <v>4.5</v>
      </c>
      <c r="F49" s="67"/>
    </row>
    <row r="50" spans="1:6" s="61" customFormat="1" ht="19.5" customHeight="1">
      <c r="A50" s="26" t="s">
        <v>416</v>
      </c>
      <c r="B50" s="26" t="s">
        <v>124</v>
      </c>
      <c r="C50" s="26" t="s">
        <v>178</v>
      </c>
      <c r="D50" s="31" t="s">
        <v>764</v>
      </c>
      <c r="E50" s="68">
        <v>60</v>
      </c>
      <c r="F50" s="67"/>
    </row>
    <row r="51" spans="1:6" s="1" customFormat="1" ht="19.5" customHeight="1">
      <c r="A51" s="26" t="s">
        <v>416</v>
      </c>
      <c r="B51" s="26" t="s">
        <v>133</v>
      </c>
      <c r="C51" s="26" t="s">
        <v>124</v>
      </c>
      <c r="D51" s="31" t="s">
        <v>765</v>
      </c>
      <c r="E51" s="28">
        <v>-60</v>
      </c>
      <c r="F51" s="67"/>
    </row>
    <row r="52" spans="1:6" s="1" customFormat="1" ht="19.5" customHeight="1">
      <c r="A52" s="20" t="s">
        <v>433</v>
      </c>
      <c r="B52" s="20"/>
      <c r="C52" s="20"/>
      <c r="D52" s="66" t="s">
        <v>766</v>
      </c>
      <c r="E52" s="22">
        <f>SUM(E53:E55)</f>
        <v>-314</v>
      </c>
      <c r="F52" s="27"/>
    </row>
    <row r="53" spans="1:6" s="1" customFormat="1" ht="19.5" customHeight="1">
      <c r="A53" s="26">
        <v>211</v>
      </c>
      <c r="B53" s="26" t="s">
        <v>168</v>
      </c>
      <c r="C53" s="26" t="s">
        <v>125</v>
      </c>
      <c r="D53" s="31" t="s">
        <v>767</v>
      </c>
      <c r="E53" s="28">
        <v>-292</v>
      </c>
      <c r="F53" s="27"/>
    </row>
    <row r="54" spans="1:6" s="1" customFormat="1" ht="19.5" customHeight="1">
      <c r="A54" s="26" t="s">
        <v>433</v>
      </c>
      <c r="B54" s="26" t="s">
        <v>168</v>
      </c>
      <c r="C54" s="26" t="s">
        <v>125</v>
      </c>
      <c r="D54" s="31" t="s">
        <v>760</v>
      </c>
      <c r="E54" s="28">
        <v>-200</v>
      </c>
      <c r="F54" s="27"/>
    </row>
    <row r="55" spans="1:6" s="61" customFormat="1" ht="19.5" customHeight="1">
      <c r="A55" s="26" t="s">
        <v>433</v>
      </c>
      <c r="B55" s="26" t="s">
        <v>168</v>
      </c>
      <c r="C55" s="26" t="s">
        <v>125</v>
      </c>
      <c r="D55" s="31" t="s">
        <v>768</v>
      </c>
      <c r="E55" s="28">
        <v>178</v>
      </c>
      <c r="F55" s="27"/>
    </row>
    <row r="56" spans="1:6" s="1" customFormat="1" ht="19.5" customHeight="1">
      <c r="A56" s="20" t="s">
        <v>455</v>
      </c>
      <c r="B56" s="20"/>
      <c r="C56" s="20"/>
      <c r="D56" s="66" t="s">
        <v>611</v>
      </c>
      <c r="E56" s="22">
        <f>SUM(E57:E65)</f>
        <v>-1460.27</v>
      </c>
      <c r="F56" s="67"/>
    </row>
    <row r="57" spans="1:6" s="61" customFormat="1" ht="19.5" customHeight="1">
      <c r="A57" s="26" t="s">
        <v>455</v>
      </c>
      <c r="B57" s="26" t="s">
        <v>124</v>
      </c>
      <c r="C57" s="26" t="s">
        <v>178</v>
      </c>
      <c r="D57" s="31" t="s">
        <v>769</v>
      </c>
      <c r="E57" s="28">
        <v>100</v>
      </c>
      <c r="F57" s="67"/>
    </row>
    <row r="58" spans="1:6" s="61" customFormat="1" ht="19.5" customHeight="1">
      <c r="A58" s="26" t="s">
        <v>455</v>
      </c>
      <c r="B58" s="26" t="s">
        <v>124</v>
      </c>
      <c r="C58" s="26" t="s">
        <v>178</v>
      </c>
      <c r="D58" s="31" t="s">
        <v>770</v>
      </c>
      <c r="E58" s="28">
        <v>183</v>
      </c>
      <c r="F58" s="67"/>
    </row>
    <row r="59" spans="1:6" s="1" customFormat="1" ht="19.5" customHeight="1">
      <c r="A59" s="26" t="s">
        <v>455</v>
      </c>
      <c r="B59" s="26" t="s">
        <v>124</v>
      </c>
      <c r="C59" s="26" t="s">
        <v>178</v>
      </c>
      <c r="D59" s="31" t="s">
        <v>771</v>
      </c>
      <c r="E59" s="28">
        <v>-400</v>
      </c>
      <c r="F59" s="67"/>
    </row>
    <row r="60" spans="1:6" s="1" customFormat="1" ht="19.5" customHeight="1">
      <c r="A60" s="26" t="s">
        <v>455</v>
      </c>
      <c r="B60" s="26" t="s">
        <v>125</v>
      </c>
      <c r="C60" s="26" t="s">
        <v>124</v>
      </c>
      <c r="D60" s="31" t="s">
        <v>772</v>
      </c>
      <c r="E60" s="28">
        <v>-80</v>
      </c>
      <c r="F60" s="67"/>
    </row>
    <row r="61" spans="1:6" s="1" customFormat="1" ht="19.5" customHeight="1">
      <c r="A61" s="26" t="s">
        <v>455</v>
      </c>
      <c r="B61" s="26" t="s">
        <v>133</v>
      </c>
      <c r="C61" s="26" t="s">
        <v>133</v>
      </c>
      <c r="D61" s="31" t="s">
        <v>773</v>
      </c>
      <c r="E61" s="28">
        <v>-783.27</v>
      </c>
      <c r="F61" s="67"/>
    </row>
    <row r="62" spans="1:6" s="1" customFormat="1" ht="19.5" customHeight="1">
      <c r="A62" s="26" t="s">
        <v>455</v>
      </c>
      <c r="B62" s="26" t="s">
        <v>133</v>
      </c>
      <c r="C62" s="26" t="s">
        <v>178</v>
      </c>
      <c r="D62" s="31" t="s">
        <v>774</v>
      </c>
      <c r="E62" s="28">
        <v>50</v>
      </c>
      <c r="F62" s="67"/>
    </row>
    <row r="63" spans="1:6" s="1" customFormat="1" ht="19.5" customHeight="1">
      <c r="A63" s="26" t="s">
        <v>455</v>
      </c>
      <c r="B63" s="26" t="s">
        <v>133</v>
      </c>
      <c r="C63" s="26" t="s">
        <v>178</v>
      </c>
      <c r="D63" s="31" t="s">
        <v>775</v>
      </c>
      <c r="E63" s="28">
        <v>-400</v>
      </c>
      <c r="F63" s="67"/>
    </row>
    <row r="64" spans="1:6" s="1" customFormat="1" ht="19.5" customHeight="1">
      <c r="A64" s="26" t="s">
        <v>455</v>
      </c>
      <c r="B64" s="26" t="s">
        <v>133</v>
      </c>
      <c r="C64" s="26" t="s">
        <v>178</v>
      </c>
      <c r="D64" s="31" t="s">
        <v>776</v>
      </c>
      <c r="E64" s="28">
        <v>-100</v>
      </c>
      <c r="F64" s="23"/>
    </row>
    <row r="65" spans="1:6" s="1" customFormat="1" ht="19.5" customHeight="1">
      <c r="A65" s="26" t="s">
        <v>455</v>
      </c>
      <c r="B65" s="26" t="s">
        <v>132</v>
      </c>
      <c r="C65" s="26" t="s">
        <v>124</v>
      </c>
      <c r="D65" s="31" t="s">
        <v>777</v>
      </c>
      <c r="E65" s="28">
        <v>-30</v>
      </c>
      <c r="F65" s="27"/>
    </row>
    <row r="66" spans="1:6" s="1" customFormat="1" ht="19.5" customHeight="1">
      <c r="A66" s="20" t="s">
        <v>457</v>
      </c>
      <c r="B66" s="20"/>
      <c r="C66" s="20"/>
      <c r="D66" s="66" t="s">
        <v>778</v>
      </c>
      <c r="E66" s="22">
        <f>SUM(E67:E71)</f>
        <v>675</v>
      </c>
      <c r="F66" s="27"/>
    </row>
    <row r="67" spans="1:6" s="61" customFormat="1" ht="19.5" customHeight="1">
      <c r="A67" s="26" t="s">
        <v>457</v>
      </c>
      <c r="B67" s="26" t="s">
        <v>124</v>
      </c>
      <c r="C67" s="26" t="s">
        <v>178</v>
      </c>
      <c r="D67" s="31" t="s">
        <v>779</v>
      </c>
      <c r="E67" s="28">
        <v>2</v>
      </c>
      <c r="F67" s="27"/>
    </row>
    <row r="68" spans="1:6" s="1" customFormat="1" ht="19.5" customHeight="1">
      <c r="A68" s="26">
        <v>213</v>
      </c>
      <c r="B68" s="26" t="s">
        <v>125</v>
      </c>
      <c r="C68" s="26" t="s">
        <v>178</v>
      </c>
      <c r="D68" s="31" t="s">
        <v>780</v>
      </c>
      <c r="E68" s="28">
        <v>-20</v>
      </c>
      <c r="F68" s="67"/>
    </row>
    <row r="69" spans="1:6" s="1" customFormat="1" ht="19.5" customHeight="1">
      <c r="A69" s="26" t="s">
        <v>457</v>
      </c>
      <c r="B69" s="26" t="s">
        <v>133</v>
      </c>
      <c r="C69" s="26" t="s">
        <v>178</v>
      </c>
      <c r="D69" s="31" t="s">
        <v>781</v>
      </c>
      <c r="E69" s="28">
        <v>-5</v>
      </c>
      <c r="F69" s="67"/>
    </row>
    <row r="70" spans="1:6" s="1" customFormat="1" ht="19.5" customHeight="1">
      <c r="A70" s="26" t="s">
        <v>457</v>
      </c>
      <c r="B70" s="26" t="s">
        <v>133</v>
      </c>
      <c r="C70" s="26" t="s">
        <v>178</v>
      </c>
      <c r="D70" s="31" t="s">
        <v>749</v>
      </c>
      <c r="E70" s="28">
        <v>700</v>
      </c>
      <c r="F70" s="67"/>
    </row>
    <row r="71" spans="1:6" s="1" customFormat="1" ht="19.5" customHeight="1">
      <c r="A71" s="26">
        <v>213</v>
      </c>
      <c r="B71" s="26" t="s">
        <v>132</v>
      </c>
      <c r="C71" s="26" t="s">
        <v>125</v>
      </c>
      <c r="D71" s="31" t="s">
        <v>782</v>
      </c>
      <c r="E71" s="28">
        <v>-2</v>
      </c>
      <c r="F71" s="27"/>
    </row>
    <row r="72" spans="1:6" s="1" customFormat="1" ht="19.5" customHeight="1">
      <c r="A72" s="20" t="s">
        <v>539</v>
      </c>
      <c r="B72" s="20"/>
      <c r="C72" s="20"/>
      <c r="D72" s="66" t="s">
        <v>783</v>
      </c>
      <c r="E72" s="22">
        <f>SUM(E73:E73)</f>
        <v>-46.3</v>
      </c>
      <c r="F72" s="27"/>
    </row>
    <row r="73" spans="1:6" s="61" customFormat="1" ht="19.5" customHeight="1">
      <c r="A73" s="26">
        <v>215</v>
      </c>
      <c r="B73" s="26" t="s">
        <v>132</v>
      </c>
      <c r="C73" s="26" t="s">
        <v>125</v>
      </c>
      <c r="D73" s="31" t="s">
        <v>784</v>
      </c>
      <c r="E73" s="28">
        <v>-46.3</v>
      </c>
      <c r="F73" s="27"/>
    </row>
    <row r="74" spans="1:6" s="1" customFormat="1" ht="19.5" customHeight="1">
      <c r="A74" s="20" t="s">
        <v>785</v>
      </c>
      <c r="B74" s="20"/>
      <c r="C74" s="20"/>
      <c r="D74" s="66" t="s">
        <v>786</v>
      </c>
      <c r="E74" s="22">
        <f>SUM(E75:E77)</f>
        <v>1762.24</v>
      </c>
      <c r="F74" s="27"/>
    </row>
    <row r="75" spans="1:6" s="1" customFormat="1" ht="19.5" customHeight="1">
      <c r="A75" s="26" t="s">
        <v>785</v>
      </c>
      <c r="B75" s="26" t="s">
        <v>124</v>
      </c>
      <c r="C75" s="26" t="s">
        <v>168</v>
      </c>
      <c r="D75" s="31" t="s">
        <v>787</v>
      </c>
      <c r="E75" s="28">
        <v>-62</v>
      </c>
      <c r="F75" s="27"/>
    </row>
    <row r="76" spans="1:6" s="61" customFormat="1" ht="19.5" customHeight="1">
      <c r="A76" s="26">
        <v>220</v>
      </c>
      <c r="B76" s="26" t="s">
        <v>124</v>
      </c>
      <c r="C76" s="26" t="s">
        <v>309</v>
      </c>
      <c r="D76" s="31" t="s">
        <v>788</v>
      </c>
      <c r="E76" s="28">
        <v>62</v>
      </c>
      <c r="F76" s="67"/>
    </row>
    <row r="77" spans="1:6" s="1" customFormat="1" ht="19.5" customHeight="1">
      <c r="A77" s="26" t="s">
        <v>785</v>
      </c>
      <c r="B77" s="26" t="s">
        <v>124</v>
      </c>
      <c r="C77" s="26" t="s">
        <v>789</v>
      </c>
      <c r="D77" s="31" t="s">
        <v>790</v>
      </c>
      <c r="E77" s="28">
        <v>1762.24</v>
      </c>
      <c r="F77" s="67"/>
    </row>
    <row r="78" spans="1:6" ht="19.5" customHeight="1">
      <c r="A78" s="20">
        <v>224</v>
      </c>
      <c r="B78" s="30"/>
      <c r="C78" s="30"/>
      <c r="D78" s="66" t="s">
        <v>791</v>
      </c>
      <c r="E78" s="22">
        <f>SUM(E79:E82)</f>
        <v>192.5</v>
      </c>
      <c r="F78" s="30"/>
    </row>
    <row r="79" spans="1:6" s="6" customFormat="1" ht="19.5" customHeight="1">
      <c r="A79" s="26">
        <v>224</v>
      </c>
      <c r="B79" s="26" t="s">
        <v>124</v>
      </c>
      <c r="C79" s="26" t="s">
        <v>168</v>
      </c>
      <c r="D79" s="31" t="s">
        <v>792</v>
      </c>
      <c r="E79" s="28">
        <v>50</v>
      </c>
      <c r="F79" s="71"/>
    </row>
    <row r="80" spans="1:6" s="6" customFormat="1" ht="24">
      <c r="A80" s="26">
        <v>224</v>
      </c>
      <c r="B80" s="26" t="s">
        <v>124</v>
      </c>
      <c r="C80" s="26" t="s">
        <v>196</v>
      </c>
      <c r="D80" s="31" t="s">
        <v>793</v>
      </c>
      <c r="E80" s="28">
        <v>27.5</v>
      </c>
      <c r="F80" s="71"/>
    </row>
    <row r="81" spans="1:6" s="6" customFormat="1" ht="19.5" customHeight="1">
      <c r="A81" s="26" t="s">
        <v>573</v>
      </c>
      <c r="B81" s="26" t="s">
        <v>125</v>
      </c>
      <c r="C81" s="26" t="s">
        <v>125</v>
      </c>
      <c r="D81" s="31" t="s">
        <v>794</v>
      </c>
      <c r="E81" s="28">
        <v>15</v>
      </c>
      <c r="F81" s="71"/>
    </row>
    <row r="82" spans="1:6" s="6" customFormat="1" ht="19.5" customHeight="1">
      <c r="A82" s="26">
        <v>224</v>
      </c>
      <c r="B82" s="26" t="s">
        <v>125</v>
      </c>
      <c r="C82" s="26" t="s">
        <v>168</v>
      </c>
      <c r="D82" s="31" t="s">
        <v>795</v>
      </c>
      <c r="E82" s="28">
        <v>100</v>
      </c>
      <c r="F82" s="71"/>
    </row>
    <row r="83" spans="1:6" s="62" customFormat="1" ht="19.5" customHeight="1">
      <c r="A83" s="20" t="s">
        <v>796</v>
      </c>
      <c r="B83" s="20"/>
      <c r="C83" s="20"/>
      <c r="D83" s="24" t="s">
        <v>577</v>
      </c>
      <c r="E83" s="22">
        <v>-1000</v>
      </c>
      <c r="F83" s="72"/>
    </row>
    <row r="84" spans="1:6" s="62" customFormat="1" ht="19.5" customHeight="1">
      <c r="A84" s="20" t="s">
        <v>797</v>
      </c>
      <c r="B84" s="20"/>
      <c r="C84" s="20"/>
      <c r="D84" s="24" t="s">
        <v>798</v>
      </c>
      <c r="E84" s="22">
        <f>SUM(E85)</f>
        <v>-2545</v>
      </c>
      <c r="F84" s="72"/>
    </row>
    <row r="85" spans="1:6" ht="19.5" customHeight="1">
      <c r="A85" s="26" t="s">
        <v>797</v>
      </c>
      <c r="B85" s="26" t="s">
        <v>125</v>
      </c>
      <c r="C85" s="26"/>
      <c r="D85" s="31" t="s">
        <v>799</v>
      </c>
      <c r="E85" s="28">
        <v>-2545</v>
      </c>
      <c r="F85" s="30"/>
    </row>
    <row r="86" spans="1:6" ht="19.5" customHeight="1">
      <c r="A86" s="20">
        <v>232</v>
      </c>
      <c r="B86" s="30"/>
      <c r="C86" s="30"/>
      <c r="D86" s="66" t="s">
        <v>638</v>
      </c>
      <c r="E86" s="22">
        <f>SUM(E87:E87)</f>
        <v>2415.86</v>
      </c>
      <c r="F86" s="30"/>
    </row>
    <row r="87" spans="1:6" s="6" customFormat="1" ht="19.5" customHeight="1">
      <c r="A87" s="26">
        <v>232</v>
      </c>
      <c r="B87" s="26" t="s">
        <v>133</v>
      </c>
      <c r="C87" s="26" t="s">
        <v>124</v>
      </c>
      <c r="D87" s="31" t="s">
        <v>800</v>
      </c>
      <c r="E87" s="28">
        <v>2415.86</v>
      </c>
      <c r="F87" s="71"/>
    </row>
  </sheetData>
  <sheetProtection/>
  <mergeCells count="7">
    <mergeCell ref="A1:C1"/>
    <mergeCell ref="A2:F2"/>
    <mergeCell ref="E3:F3"/>
    <mergeCell ref="A4:C4"/>
    <mergeCell ref="D4:D5"/>
    <mergeCell ref="E4:E5"/>
    <mergeCell ref="F4:F5"/>
  </mergeCells>
  <printOptions horizontalCentered="1"/>
  <pageMargins left="0.75" right="0.75" top="0.79" bottom="0.79" header="0.51" footer="0.51"/>
  <pageSetup firstPageNumber="22" useFirstPageNumber="1" fitToHeight="2" horizontalDpi="600" verticalDpi="600" orientation="portrait" paperSize="9" scale="86" r:id="rId1"/>
  <headerFooter scaleWithDoc="0" alignWithMargins="0">
    <oddFooter>&amp;C&amp;14- &amp;P -</oddFooter>
  </headerFooter>
</worksheet>
</file>

<file path=xl/worksheets/sheet8.xml><?xml version="1.0" encoding="utf-8"?>
<worksheet xmlns="http://schemas.openxmlformats.org/spreadsheetml/2006/main" xmlns:r="http://schemas.openxmlformats.org/officeDocument/2006/relationships">
  <dimension ref="A1:K40"/>
  <sheetViews>
    <sheetView showZeros="0" view="pageBreakPreview" zoomScale="85" zoomScaleSheetLayoutView="85" zoomScalePageLayoutView="0" workbookViewId="0" topLeftCell="C1">
      <selection activeCell="J48" sqref="J48"/>
    </sheetView>
  </sheetViews>
  <sheetFormatPr defaultColWidth="9.00390625" defaultRowHeight="14.25"/>
  <cols>
    <col min="1" max="1" width="9.25390625" style="33" hidden="1" customWidth="1"/>
    <col min="2" max="2" width="2.50390625" style="33" hidden="1" customWidth="1"/>
    <col min="3" max="3" width="24.875" style="33" customWidth="1"/>
    <col min="4" max="6" width="7.625" style="33" customWidth="1"/>
    <col min="7" max="7" width="30.75390625" style="33" customWidth="1"/>
    <col min="8" max="9" width="7.625" style="34" customWidth="1"/>
    <col min="10" max="10" width="7.625" style="33" customWidth="1"/>
    <col min="11" max="11" width="9.00390625" style="33" customWidth="1"/>
    <col min="12" max="12" width="9.875" style="33" customWidth="1"/>
    <col min="13" max="16384" width="9.00390625" style="33" customWidth="1"/>
  </cols>
  <sheetData>
    <row r="1" spans="3:9" s="1" customFormat="1" ht="18.75">
      <c r="C1" s="35" t="s">
        <v>801</v>
      </c>
      <c r="H1" s="36"/>
      <c r="I1" s="36"/>
    </row>
    <row r="2" spans="3:10" ht="27" customHeight="1">
      <c r="C2" s="238" t="s">
        <v>802</v>
      </c>
      <c r="D2" s="238"/>
      <c r="E2" s="238"/>
      <c r="F2" s="238"/>
      <c r="G2" s="238"/>
      <c r="H2" s="238"/>
      <c r="I2" s="238"/>
      <c r="J2" s="238"/>
    </row>
    <row r="3" spans="3:10" ht="18.75" customHeight="1">
      <c r="C3" s="12"/>
      <c r="D3" s="1"/>
      <c r="E3" s="1"/>
      <c r="F3" s="1"/>
      <c r="G3" s="239" t="s">
        <v>2</v>
      </c>
      <c r="H3" s="239"/>
      <c r="I3" s="239"/>
      <c r="J3" s="239"/>
    </row>
    <row r="4" spans="1:10" ht="45" customHeight="1">
      <c r="A4" s="37" t="s">
        <v>116</v>
      </c>
      <c r="B4" s="38"/>
      <c r="C4" s="39" t="s">
        <v>3</v>
      </c>
      <c r="D4" s="40" t="s">
        <v>4</v>
      </c>
      <c r="E4" s="41" t="s">
        <v>5</v>
      </c>
      <c r="F4" s="41" t="s">
        <v>625</v>
      </c>
      <c r="G4" s="39" t="s">
        <v>7</v>
      </c>
      <c r="H4" s="40" t="s">
        <v>4</v>
      </c>
      <c r="I4" s="41" t="s">
        <v>5</v>
      </c>
      <c r="J4" s="41" t="s">
        <v>625</v>
      </c>
    </row>
    <row r="5" spans="1:10" ht="16.5" customHeight="1">
      <c r="A5" s="37"/>
      <c r="B5" s="42">
        <v>1030127</v>
      </c>
      <c r="C5" s="43" t="s">
        <v>803</v>
      </c>
      <c r="D5" s="15"/>
      <c r="E5" s="15"/>
      <c r="F5" s="15"/>
      <c r="G5" s="13" t="s">
        <v>804</v>
      </c>
      <c r="H5" s="44"/>
      <c r="I5" s="44"/>
      <c r="J5" s="48"/>
    </row>
    <row r="6" spans="1:10" ht="16.5" customHeight="1">
      <c r="A6" s="37"/>
      <c r="B6" s="38">
        <v>1030143</v>
      </c>
      <c r="C6" s="43" t="s">
        <v>52</v>
      </c>
      <c r="D6" s="45"/>
      <c r="E6" s="45"/>
      <c r="F6" s="45"/>
      <c r="G6" s="46" t="s">
        <v>805</v>
      </c>
      <c r="H6" s="14">
        <f>H7+H10+H24+H21+H22+H23</f>
        <v>60361</v>
      </c>
      <c r="I6" s="14">
        <f>I7+I10+I24+I21+I22+I23</f>
        <v>53894.21</v>
      </c>
      <c r="J6" s="14">
        <f>J10+J21+J23</f>
        <v>-6466.79</v>
      </c>
    </row>
    <row r="7" spans="1:10" ht="16.5" customHeight="1">
      <c r="A7" s="47">
        <v>1030118</v>
      </c>
      <c r="B7" s="33">
        <v>10301402</v>
      </c>
      <c r="C7" s="48" t="s">
        <v>806</v>
      </c>
      <c r="D7" s="15"/>
      <c r="E7" s="15"/>
      <c r="F7" s="15"/>
      <c r="G7" s="46" t="s">
        <v>807</v>
      </c>
      <c r="H7" s="14">
        <f>H8+H9</f>
        <v>0</v>
      </c>
      <c r="I7" s="14"/>
      <c r="J7" s="15"/>
    </row>
    <row r="8" spans="1:10" ht="16.5" customHeight="1">
      <c r="A8" s="47">
        <v>1030119</v>
      </c>
      <c r="B8" s="49">
        <v>103014304</v>
      </c>
      <c r="C8" s="48" t="s">
        <v>808</v>
      </c>
      <c r="D8" s="15"/>
      <c r="E8" s="15"/>
      <c r="F8" s="15"/>
      <c r="G8" s="27" t="s">
        <v>809</v>
      </c>
      <c r="H8" s="14"/>
      <c r="I8" s="14"/>
      <c r="J8" s="15"/>
    </row>
    <row r="9" spans="1:10" ht="16.5" customHeight="1">
      <c r="A9" s="47"/>
      <c r="B9" s="49"/>
      <c r="C9" s="48" t="s">
        <v>810</v>
      </c>
      <c r="D9" s="15"/>
      <c r="E9" s="15"/>
      <c r="F9" s="15"/>
      <c r="G9" s="27" t="s">
        <v>811</v>
      </c>
      <c r="H9" s="14"/>
      <c r="I9" s="14"/>
      <c r="J9" s="15"/>
    </row>
    <row r="10" spans="1:10" ht="16.5" customHeight="1">
      <c r="A10" s="37">
        <v>1030127</v>
      </c>
      <c r="B10" s="49">
        <v>1030118</v>
      </c>
      <c r="C10" s="43" t="s">
        <v>812</v>
      </c>
      <c r="D10" s="15"/>
      <c r="E10" s="15"/>
      <c r="F10" s="15"/>
      <c r="G10" s="46" t="s">
        <v>813</v>
      </c>
      <c r="H10" s="14">
        <f>SUM(H11:H20)</f>
        <v>54356</v>
      </c>
      <c r="I10" s="14">
        <f>SUM(I11:I20)</f>
        <v>50053.83</v>
      </c>
      <c r="J10" s="14">
        <f>SUM(J11:J20)</f>
        <v>-4302.17</v>
      </c>
    </row>
    <row r="11" spans="1:10" ht="16.5" customHeight="1">
      <c r="A11" s="50">
        <v>1030138</v>
      </c>
      <c r="B11" s="38">
        <v>1030119</v>
      </c>
      <c r="C11" s="43" t="s">
        <v>814</v>
      </c>
      <c r="D11" s="14"/>
      <c r="E11" s="14"/>
      <c r="F11" s="15"/>
      <c r="G11" s="46" t="s">
        <v>815</v>
      </c>
      <c r="H11" s="14"/>
      <c r="I11" s="14">
        <f>H11+J11</f>
        <v>0</v>
      </c>
      <c r="J11" s="15"/>
    </row>
    <row r="12" spans="1:10" ht="16.5" customHeight="1">
      <c r="A12" s="47"/>
      <c r="B12" s="49">
        <v>1030138</v>
      </c>
      <c r="C12" s="43" t="s">
        <v>816</v>
      </c>
      <c r="D12" s="15"/>
      <c r="E12" s="15"/>
      <c r="F12" s="15"/>
      <c r="G12" s="46" t="s">
        <v>817</v>
      </c>
      <c r="H12" s="14">
        <v>7000</v>
      </c>
      <c r="I12" s="14">
        <f>H12+J12</f>
        <v>7000</v>
      </c>
      <c r="J12" s="15"/>
    </row>
    <row r="13" spans="1:10" ht="16.5" customHeight="1">
      <c r="A13" s="47"/>
      <c r="B13" s="49"/>
      <c r="C13" s="43" t="s">
        <v>818</v>
      </c>
      <c r="D13" s="15"/>
      <c r="E13" s="15"/>
      <c r="F13" s="15"/>
      <c r="G13" s="46" t="s">
        <v>819</v>
      </c>
      <c r="H13" s="14">
        <v>47356</v>
      </c>
      <c r="I13" s="14">
        <f>H13+J13</f>
        <v>43053.83</v>
      </c>
      <c r="J13" s="15">
        <v>-4302.17</v>
      </c>
    </row>
    <row r="14" spans="1:10" ht="16.5" customHeight="1">
      <c r="A14" s="47">
        <v>103014304</v>
      </c>
      <c r="B14" s="42"/>
      <c r="C14" s="48" t="s">
        <v>820</v>
      </c>
      <c r="D14" s="15"/>
      <c r="E14" s="15"/>
      <c r="F14" s="15"/>
      <c r="G14" s="46" t="s">
        <v>821</v>
      </c>
      <c r="H14" s="14"/>
      <c r="I14" s="14">
        <f aca="true" t="shared" si="0" ref="I14:I23">H14+J14</f>
        <v>0</v>
      </c>
      <c r="J14" s="15"/>
    </row>
    <row r="15" spans="1:10" ht="16.5" customHeight="1">
      <c r="A15" s="47"/>
      <c r="B15" s="42"/>
      <c r="C15" s="48" t="s">
        <v>822</v>
      </c>
      <c r="D15" s="15"/>
      <c r="E15" s="15"/>
      <c r="F15" s="15"/>
      <c r="G15" s="46" t="s">
        <v>823</v>
      </c>
      <c r="H15" s="14"/>
      <c r="I15" s="14">
        <f t="shared" si="0"/>
        <v>0</v>
      </c>
      <c r="J15" s="15"/>
    </row>
    <row r="16" spans="1:10" ht="16.5" customHeight="1">
      <c r="A16" s="51">
        <v>1030146</v>
      </c>
      <c r="B16" s="52">
        <v>1030146</v>
      </c>
      <c r="C16" s="43" t="s">
        <v>824</v>
      </c>
      <c r="D16" s="15">
        <v>3500</v>
      </c>
      <c r="E16" s="15">
        <v>3250</v>
      </c>
      <c r="F16" s="15">
        <f>E16-D16</f>
        <v>-250</v>
      </c>
      <c r="G16" s="53" t="s">
        <v>825</v>
      </c>
      <c r="H16" s="14"/>
      <c r="I16" s="14">
        <f t="shared" si="0"/>
        <v>0</v>
      </c>
      <c r="J16" s="15"/>
    </row>
    <row r="17" spans="1:10" ht="16.5" customHeight="1">
      <c r="A17" s="51">
        <v>1030147</v>
      </c>
      <c r="B17" s="52">
        <v>1030147</v>
      </c>
      <c r="C17" s="43" t="s">
        <v>826</v>
      </c>
      <c r="D17" s="15">
        <v>1500</v>
      </c>
      <c r="E17" s="15">
        <v>1500</v>
      </c>
      <c r="F17" s="15"/>
      <c r="G17" s="46" t="s">
        <v>827</v>
      </c>
      <c r="H17" s="14"/>
      <c r="I17" s="14">
        <f t="shared" si="0"/>
        <v>0</v>
      </c>
      <c r="J17" s="15"/>
    </row>
    <row r="18" spans="1:10" ht="16.5" customHeight="1">
      <c r="A18" s="51">
        <v>1030148</v>
      </c>
      <c r="B18" s="52">
        <v>1030148</v>
      </c>
      <c r="C18" s="43" t="s">
        <v>828</v>
      </c>
      <c r="D18" s="15">
        <f>SUM(D19:D21)</f>
        <v>58636</v>
      </c>
      <c r="E18" s="15">
        <f>SUM(E19:E21)</f>
        <v>50500</v>
      </c>
      <c r="F18" s="15">
        <f>SUM(F19:F21)</f>
        <v>-8136</v>
      </c>
      <c r="G18" s="46" t="s">
        <v>829</v>
      </c>
      <c r="H18" s="14"/>
      <c r="I18" s="14">
        <f t="shared" si="0"/>
        <v>0</v>
      </c>
      <c r="J18" s="15"/>
    </row>
    <row r="19" spans="1:10" ht="16.5" customHeight="1">
      <c r="A19" s="37">
        <v>103014801</v>
      </c>
      <c r="B19" s="38">
        <v>103014801</v>
      </c>
      <c r="C19" s="43" t="s">
        <v>830</v>
      </c>
      <c r="D19" s="15">
        <v>58636</v>
      </c>
      <c r="E19" s="15">
        <v>50500</v>
      </c>
      <c r="F19" s="15">
        <f>E19-D19</f>
        <v>-8136</v>
      </c>
      <c r="G19" s="54" t="s">
        <v>831</v>
      </c>
      <c r="H19" s="14"/>
      <c r="I19" s="14">
        <f t="shared" si="0"/>
        <v>0</v>
      </c>
      <c r="J19" s="15"/>
    </row>
    <row r="20" spans="1:10" ht="27.75" customHeight="1">
      <c r="A20" s="51">
        <v>103014804</v>
      </c>
      <c r="B20" s="52">
        <v>103014804</v>
      </c>
      <c r="C20" s="43" t="s">
        <v>832</v>
      </c>
      <c r="D20" s="15"/>
      <c r="E20" s="15"/>
      <c r="F20" s="15"/>
      <c r="G20" s="55" t="s">
        <v>833</v>
      </c>
      <c r="H20" s="14"/>
      <c r="I20" s="14">
        <f t="shared" si="0"/>
        <v>0</v>
      </c>
      <c r="J20" s="15"/>
    </row>
    <row r="21" spans="1:10" ht="16.5" customHeight="1">
      <c r="A21" s="51">
        <v>103014805</v>
      </c>
      <c r="B21" s="52">
        <v>103014805</v>
      </c>
      <c r="C21" s="43" t="s">
        <v>834</v>
      </c>
      <c r="D21" s="15"/>
      <c r="E21" s="15"/>
      <c r="F21" s="15"/>
      <c r="G21" s="46" t="s">
        <v>835</v>
      </c>
      <c r="H21" s="14">
        <v>3500</v>
      </c>
      <c r="I21" s="14">
        <f t="shared" si="0"/>
        <v>2790.38</v>
      </c>
      <c r="J21" s="15">
        <v>-709.62</v>
      </c>
    </row>
    <row r="22" spans="1:10" ht="16.5" customHeight="1">
      <c r="A22" s="37"/>
      <c r="B22" s="38"/>
      <c r="C22" s="43" t="s">
        <v>627</v>
      </c>
      <c r="D22" s="15">
        <v>1455</v>
      </c>
      <c r="E22" s="15">
        <v>1455</v>
      </c>
      <c r="F22" s="15">
        <f>E22-D22</f>
        <v>0</v>
      </c>
      <c r="G22" s="46" t="s">
        <v>836</v>
      </c>
      <c r="H22" s="14">
        <v>1050</v>
      </c>
      <c r="I22" s="14">
        <f t="shared" si="0"/>
        <v>1050</v>
      </c>
      <c r="J22" s="15"/>
    </row>
    <row r="23" spans="1:10" ht="16.5" customHeight="1">
      <c r="A23" s="51">
        <v>1030156</v>
      </c>
      <c r="B23" s="52">
        <v>1030156</v>
      </c>
      <c r="C23" s="43" t="s">
        <v>837</v>
      </c>
      <c r="D23" s="15"/>
      <c r="E23" s="15"/>
      <c r="F23" s="15"/>
      <c r="G23" s="46" t="s">
        <v>838</v>
      </c>
      <c r="H23" s="14">
        <v>1455</v>
      </c>
      <c r="I23" s="14">
        <f t="shared" si="0"/>
        <v>0</v>
      </c>
      <c r="J23" s="14">
        <v>-1455</v>
      </c>
    </row>
    <row r="24" spans="1:10" ht="16.5" customHeight="1">
      <c r="A24" s="51"/>
      <c r="B24" s="52"/>
      <c r="C24" s="56" t="s">
        <v>839</v>
      </c>
      <c r="D24" s="57">
        <f>SUM(D10,D11,D15,D16,D17,D18,D22)</f>
        <v>65091</v>
      </c>
      <c r="E24" s="57">
        <f>D24+F24</f>
        <v>56705</v>
      </c>
      <c r="F24" s="57">
        <f>SUM(F5+F6+F10+F11+F12+F15+F16+F17+F18+F22+F23)</f>
        <v>-8386</v>
      </c>
      <c r="G24" s="46" t="s">
        <v>840</v>
      </c>
      <c r="H24" s="14"/>
      <c r="I24" s="14"/>
      <c r="J24" s="15"/>
    </row>
    <row r="25" spans="1:10" ht="16.5" customHeight="1">
      <c r="A25" s="37"/>
      <c r="B25" s="38"/>
      <c r="C25" s="48" t="s">
        <v>641</v>
      </c>
      <c r="D25" s="15"/>
      <c r="E25" s="15"/>
      <c r="F25" s="15">
        <f>E25-D25</f>
        <v>0</v>
      </c>
      <c r="G25" s="46" t="s">
        <v>613</v>
      </c>
      <c r="H25" s="14"/>
      <c r="I25" s="14"/>
      <c r="J25" s="15"/>
    </row>
    <row r="26" spans="1:10" ht="16.5" customHeight="1">
      <c r="A26" s="38"/>
      <c r="B26" s="38"/>
      <c r="C26" s="48" t="s">
        <v>98</v>
      </c>
      <c r="D26" s="15"/>
      <c r="E26" s="15"/>
      <c r="F26" s="15">
        <f>E26-D26</f>
        <v>0</v>
      </c>
      <c r="G26" s="46" t="s">
        <v>841</v>
      </c>
      <c r="H26" s="14"/>
      <c r="I26" s="14"/>
      <c r="J26" s="15"/>
    </row>
    <row r="27" spans="1:10" ht="16.5" customHeight="1">
      <c r="A27" s="38"/>
      <c r="B27" s="38"/>
      <c r="C27" s="43"/>
      <c r="D27" s="15"/>
      <c r="E27" s="15"/>
      <c r="F27" s="15"/>
      <c r="G27" s="46" t="s">
        <v>842</v>
      </c>
      <c r="H27" s="14"/>
      <c r="I27" s="14"/>
      <c r="J27" s="15"/>
    </row>
    <row r="28" spans="1:10" ht="16.5" customHeight="1">
      <c r="A28" s="38"/>
      <c r="B28" s="38"/>
      <c r="C28" s="43"/>
      <c r="D28" s="15"/>
      <c r="E28" s="15"/>
      <c r="F28" s="15"/>
      <c r="G28" s="46" t="s">
        <v>843</v>
      </c>
      <c r="H28" s="14">
        <f>SUM(H31,H29)</f>
        <v>0</v>
      </c>
      <c r="I28" s="14">
        <f>SUM(I31,I29)</f>
        <v>0</v>
      </c>
      <c r="J28" s="15"/>
    </row>
    <row r="29" spans="1:10" ht="16.5" customHeight="1">
      <c r="A29" s="38"/>
      <c r="B29" s="38"/>
      <c r="C29" s="48"/>
      <c r="D29" s="15"/>
      <c r="E29" s="15"/>
      <c r="F29" s="15"/>
      <c r="G29" s="46" t="s">
        <v>844</v>
      </c>
      <c r="H29" s="14">
        <f>SUM(H30)</f>
        <v>0</v>
      </c>
      <c r="I29" s="14">
        <f>SUM(I30)</f>
        <v>0</v>
      </c>
      <c r="J29" s="15"/>
    </row>
    <row r="30" spans="2:10" ht="16.5" customHeight="1">
      <c r="B30" s="38"/>
      <c r="C30" s="48"/>
      <c r="D30" s="48"/>
      <c r="E30" s="48"/>
      <c r="F30" s="15"/>
      <c r="G30" s="46" t="s">
        <v>845</v>
      </c>
      <c r="H30" s="14"/>
      <c r="I30" s="14"/>
      <c r="J30" s="15"/>
    </row>
    <row r="31" spans="2:10" ht="16.5" customHeight="1">
      <c r="B31" s="38"/>
      <c r="C31" s="43"/>
      <c r="D31" s="48"/>
      <c r="E31" s="15"/>
      <c r="F31" s="15">
        <f>E31-D31</f>
        <v>0</v>
      </c>
      <c r="G31" s="54" t="s">
        <v>846</v>
      </c>
      <c r="H31" s="14">
        <f>SUM(H32)</f>
        <v>0</v>
      </c>
      <c r="I31" s="14">
        <f>SUM(I32)</f>
        <v>0</v>
      </c>
      <c r="J31" s="15"/>
    </row>
    <row r="32" spans="2:10" ht="16.5" customHeight="1">
      <c r="B32" s="38"/>
      <c r="C32" s="43"/>
      <c r="D32" s="48"/>
      <c r="E32" s="15"/>
      <c r="F32" s="15"/>
      <c r="G32" s="54" t="s">
        <v>847</v>
      </c>
      <c r="H32" s="14"/>
      <c r="I32" s="14"/>
      <c r="J32" s="15"/>
    </row>
    <row r="33" spans="2:10" ht="16.5" customHeight="1">
      <c r="B33" s="38"/>
      <c r="C33" s="43"/>
      <c r="D33" s="48"/>
      <c r="E33" s="15"/>
      <c r="F33" s="15">
        <f>E33-D33</f>
        <v>0</v>
      </c>
      <c r="G33" s="54" t="s">
        <v>798</v>
      </c>
      <c r="H33" s="14"/>
      <c r="I33" s="14">
        <f>SUM(I34)</f>
        <v>0</v>
      </c>
      <c r="J33" s="15"/>
    </row>
    <row r="34" spans="2:10" ht="25.5" customHeight="1">
      <c r="B34" s="38"/>
      <c r="C34" s="43"/>
      <c r="D34" s="48"/>
      <c r="E34" s="48"/>
      <c r="F34" s="15"/>
      <c r="G34" s="54" t="s">
        <v>848</v>
      </c>
      <c r="H34" s="14"/>
      <c r="I34" s="14"/>
      <c r="J34" s="15"/>
    </row>
    <row r="35" spans="2:10" ht="16.5" customHeight="1">
      <c r="B35" s="38"/>
      <c r="C35" s="43"/>
      <c r="D35" s="48"/>
      <c r="E35" s="48"/>
      <c r="F35" s="15"/>
      <c r="G35" s="54" t="s">
        <v>638</v>
      </c>
      <c r="H35" s="14">
        <v>4280</v>
      </c>
      <c r="I35" s="14">
        <f>H35+J35</f>
        <v>2360.79</v>
      </c>
      <c r="J35" s="15">
        <v>-1919.21</v>
      </c>
    </row>
    <row r="36" spans="2:10" ht="16.5" customHeight="1">
      <c r="B36" s="38"/>
      <c r="C36" s="48"/>
      <c r="D36" s="48"/>
      <c r="E36" s="48"/>
      <c r="F36" s="48"/>
      <c r="G36" s="58" t="s">
        <v>849</v>
      </c>
      <c r="H36" s="59">
        <f>H6+H25+H28+H33+H35</f>
        <v>64641</v>
      </c>
      <c r="I36" s="59">
        <f>I6+I33+I35</f>
        <v>56255</v>
      </c>
      <c r="J36" s="59">
        <f>J35+J33+J6</f>
        <v>-8386</v>
      </c>
    </row>
    <row r="37" spans="2:10" ht="16.5" customHeight="1">
      <c r="B37" s="38"/>
      <c r="C37" s="48"/>
      <c r="D37" s="48"/>
      <c r="E37" s="48"/>
      <c r="F37" s="48"/>
      <c r="G37" s="54" t="s">
        <v>697</v>
      </c>
      <c r="H37" s="14">
        <v>450</v>
      </c>
      <c r="I37" s="14">
        <v>450</v>
      </c>
      <c r="J37" s="15"/>
    </row>
    <row r="38" spans="2:10" ht="16.5" customHeight="1">
      <c r="B38" s="38"/>
      <c r="C38" s="48" t="s">
        <v>106</v>
      </c>
      <c r="D38" s="48"/>
      <c r="E38" s="48"/>
      <c r="F38" s="15"/>
      <c r="G38" s="54" t="s">
        <v>643</v>
      </c>
      <c r="H38" s="14"/>
      <c r="I38" s="14"/>
      <c r="J38" s="15"/>
    </row>
    <row r="39" spans="2:11" ht="16.5" customHeight="1">
      <c r="B39" s="38"/>
      <c r="C39" s="60" t="s">
        <v>112</v>
      </c>
      <c r="D39" s="57">
        <f>D24+D26+D27</f>
        <v>65091</v>
      </c>
      <c r="E39" s="57">
        <f>E24+E26+E27+E25</f>
        <v>56705</v>
      </c>
      <c r="F39" s="57">
        <f>F24+F25+F26+F38</f>
        <v>-8386</v>
      </c>
      <c r="G39" s="60" t="s">
        <v>113</v>
      </c>
      <c r="H39" s="59">
        <f>H36+H38+H37</f>
        <v>65091</v>
      </c>
      <c r="I39" s="59">
        <f>I36+I38+I37</f>
        <v>56705</v>
      </c>
      <c r="J39" s="59">
        <f>I39-H39</f>
        <v>-8386</v>
      </c>
      <c r="K39" s="33">
        <f>E39-I39</f>
        <v>0</v>
      </c>
    </row>
    <row r="40" spans="3:10" ht="21" customHeight="1">
      <c r="C40" s="253"/>
      <c r="D40" s="253"/>
      <c r="E40" s="253"/>
      <c r="F40" s="253"/>
      <c r="G40" s="253"/>
      <c r="H40" s="253"/>
      <c r="I40" s="253"/>
      <c r="J40" s="253"/>
    </row>
  </sheetData>
  <sheetProtection/>
  <mergeCells count="3">
    <mergeCell ref="C2:J2"/>
    <mergeCell ref="G3:J3"/>
    <mergeCell ref="C40:J40"/>
  </mergeCells>
  <printOptions horizontalCentered="1"/>
  <pageMargins left="0.39" right="0.39" top="0.79" bottom="0.59" header="0.51" footer="0.51"/>
  <pageSetup firstPageNumber="25" useFirstPageNumber="1" horizontalDpi="600" verticalDpi="600" orientation="portrait" paperSize="9" scale="86" r:id="rId1"/>
  <headerFooter scaleWithDoc="0" alignWithMargins="0">
    <oddFooter>&amp;C&amp;14- &amp;P -</oddFooter>
  </headerFooter>
</worksheet>
</file>

<file path=xl/worksheets/sheet9.xml><?xml version="1.0" encoding="utf-8"?>
<worksheet xmlns="http://schemas.openxmlformats.org/spreadsheetml/2006/main" xmlns:r="http://schemas.openxmlformats.org/officeDocument/2006/relationships">
  <dimension ref="A1:F22"/>
  <sheetViews>
    <sheetView view="pageBreakPreview" zoomScaleSheetLayoutView="100" zoomScalePageLayoutView="0" workbookViewId="0" topLeftCell="A1">
      <selection activeCell="E18" sqref="E18"/>
    </sheetView>
  </sheetViews>
  <sheetFormatPr defaultColWidth="9.00390625" defaultRowHeight="14.25"/>
  <cols>
    <col min="1" max="3" width="5.875" style="4" customWidth="1"/>
    <col min="4" max="4" width="48.25390625" style="5" customWidth="1"/>
    <col min="5" max="5" width="15.00390625" style="6" customWidth="1"/>
    <col min="6" max="6" width="11.50390625" style="4" customWidth="1"/>
    <col min="7" max="16384" width="9.00390625" style="4" customWidth="1"/>
  </cols>
  <sheetData>
    <row r="1" spans="1:6" s="1" customFormat="1" ht="20.25" customHeight="1">
      <c r="A1" s="7" t="s">
        <v>850</v>
      </c>
      <c r="B1" s="8"/>
      <c r="C1" s="9"/>
      <c r="D1" s="10"/>
      <c r="E1" s="11"/>
      <c r="F1" s="8"/>
    </row>
    <row r="2" spans="1:6" ht="30.75" customHeight="1">
      <c r="A2" s="238" t="s">
        <v>851</v>
      </c>
      <c r="B2" s="238"/>
      <c r="C2" s="238"/>
      <c r="D2" s="238"/>
      <c r="E2" s="241"/>
      <c r="F2" s="238"/>
    </row>
    <row r="3" spans="1:6" s="1" customFormat="1" ht="27" customHeight="1">
      <c r="A3" s="12"/>
      <c r="B3" s="8"/>
      <c r="C3" s="8"/>
      <c r="D3" s="8"/>
      <c r="E3" s="242" t="s">
        <v>2</v>
      </c>
      <c r="F3" s="243"/>
    </row>
    <row r="4" spans="1:6" s="1" customFormat="1" ht="21" customHeight="1">
      <c r="A4" s="254" t="s">
        <v>116</v>
      </c>
      <c r="B4" s="254"/>
      <c r="C4" s="254"/>
      <c r="D4" s="254" t="s">
        <v>714</v>
      </c>
      <c r="E4" s="255" t="s">
        <v>119</v>
      </c>
      <c r="F4" s="256" t="s">
        <v>120</v>
      </c>
    </row>
    <row r="5" spans="1:6" s="1" customFormat="1" ht="21" customHeight="1">
      <c r="A5" s="13" t="s">
        <v>121</v>
      </c>
      <c r="B5" s="13" t="s">
        <v>122</v>
      </c>
      <c r="C5" s="13" t="s">
        <v>123</v>
      </c>
      <c r="D5" s="254"/>
      <c r="E5" s="255"/>
      <c r="F5" s="256"/>
    </row>
    <row r="6" spans="1:6" s="2" customFormat="1" ht="24" customHeight="1">
      <c r="A6" s="16"/>
      <c r="B6" s="16"/>
      <c r="C6" s="16"/>
      <c r="D6" s="17" t="s">
        <v>715</v>
      </c>
      <c r="E6" s="18">
        <f>SUM(E7+E20)</f>
        <v>-8386</v>
      </c>
      <c r="F6" s="19"/>
    </row>
    <row r="7" spans="1:6" s="1" customFormat="1" ht="24" customHeight="1">
      <c r="A7" s="20" t="s">
        <v>455</v>
      </c>
      <c r="B7" s="20"/>
      <c r="C7" s="20"/>
      <c r="D7" s="21" t="s">
        <v>611</v>
      </c>
      <c r="E7" s="22">
        <f>E8+E14+E17</f>
        <v>-6466.79</v>
      </c>
      <c r="F7" s="23"/>
    </row>
    <row r="8" spans="1:6" s="1" customFormat="1" ht="33" customHeight="1">
      <c r="A8" s="20" t="s">
        <v>455</v>
      </c>
      <c r="B8" s="20" t="s">
        <v>165</v>
      </c>
      <c r="C8" s="20"/>
      <c r="D8" s="21" t="s">
        <v>852</v>
      </c>
      <c r="E8" s="22">
        <f>E9</f>
        <v>-4302.17</v>
      </c>
      <c r="F8" s="23"/>
    </row>
    <row r="9" spans="1:6" s="3" customFormat="1" ht="24" customHeight="1">
      <c r="A9" s="20" t="s">
        <v>455</v>
      </c>
      <c r="B9" s="20" t="s">
        <v>165</v>
      </c>
      <c r="C9" s="20" t="s">
        <v>133</v>
      </c>
      <c r="D9" s="24" t="s">
        <v>853</v>
      </c>
      <c r="E9" s="22">
        <f>SUM(E10:E13)</f>
        <v>-4302.17</v>
      </c>
      <c r="F9" s="25"/>
    </row>
    <row r="10" spans="1:6" s="1" customFormat="1" ht="24" customHeight="1">
      <c r="A10" s="26" t="s">
        <v>455</v>
      </c>
      <c r="B10" s="26" t="s">
        <v>165</v>
      </c>
      <c r="C10" s="26" t="s">
        <v>133</v>
      </c>
      <c r="D10" s="27" t="s">
        <v>854</v>
      </c>
      <c r="E10" s="28">
        <v>-400</v>
      </c>
      <c r="F10" s="23"/>
    </row>
    <row r="11" spans="1:6" s="1" customFormat="1" ht="24" customHeight="1">
      <c r="A11" s="26" t="s">
        <v>455</v>
      </c>
      <c r="B11" s="26" t="s">
        <v>165</v>
      </c>
      <c r="C11" s="26" t="s">
        <v>133</v>
      </c>
      <c r="D11" s="27" t="s">
        <v>855</v>
      </c>
      <c r="E11" s="28">
        <v>-2044</v>
      </c>
      <c r="F11" s="23"/>
    </row>
    <row r="12" spans="1:6" s="1" customFormat="1" ht="24" customHeight="1">
      <c r="A12" s="26" t="s">
        <v>455</v>
      </c>
      <c r="B12" s="26" t="s">
        <v>165</v>
      </c>
      <c r="C12" s="26" t="s">
        <v>133</v>
      </c>
      <c r="D12" s="27" t="s">
        <v>856</v>
      </c>
      <c r="E12" s="28">
        <v>-858.17</v>
      </c>
      <c r="F12" s="23"/>
    </row>
    <row r="13" spans="1:6" s="1" customFormat="1" ht="24" customHeight="1">
      <c r="A13" s="26" t="s">
        <v>455</v>
      </c>
      <c r="B13" s="26" t="s">
        <v>165</v>
      </c>
      <c r="C13" s="26" t="s">
        <v>133</v>
      </c>
      <c r="D13" s="27" t="s">
        <v>857</v>
      </c>
      <c r="E13" s="28">
        <v>-1000</v>
      </c>
      <c r="F13" s="27"/>
    </row>
    <row r="14" spans="1:6" ht="24" customHeight="1">
      <c r="A14" s="20" t="s">
        <v>455</v>
      </c>
      <c r="B14" s="20" t="s">
        <v>404</v>
      </c>
      <c r="C14" s="20"/>
      <c r="D14" s="24" t="s">
        <v>858</v>
      </c>
      <c r="E14" s="29">
        <f>SUM(E15)</f>
        <v>-709.62</v>
      </c>
      <c r="F14" s="30"/>
    </row>
    <row r="15" spans="1:6" ht="24" customHeight="1">
      <c r="A15" s="20" t="s">
        <v>455</v>
      </c>
      <c r="B15" s="20" t="s">
        <v>404</v>
      </c>
      <c r="C15" s="20" t="s">
        <v>125</v>
      </c>
      <c r="D15" s="24" t="s">
        <v>859</v>
      </c>
      <c r="E15" s="22">
        <v>-709.62</v>
      </c>
      <c r="F15" s="30"/>
    </row>
    <row r="16" spans="1:6" ht="24" customHeight="1">
      <c r="A16" s="26" t="s">
        <v>455</v>
      </c>
      <c r="B16" s="26" t="s">
        <v>404</v>
      </c>
      <c r="C16" s="26" t="s">
        <v>125</v>
      </c>
      <c r="D16" s="31" t="s">
        <v>860</v>
      </c>
      <c r="E16" s="22">
        <v>-709.62</v>
      </c>
      <c r="F16" s="30"/>
    </row>
    <row r="17" spans="1:6" ht="33.75" customHeight="1">
      <c r="A17" s="20">
        <v>212</v>
      </c>
      <c r="B17" s="20">
        <v>13</v>
      </c>
      <c r="C17" s="20"/>
      <c r="D17" s="21" t="s">
        <v>861</v>
      </c>
      <c r="E17" s="29">
        <f>SUM(E18)</f>
        <v>-1455</v>
      </c>
      <c r="F17" s="20"/>
    </row>
    <row r="18" spans="1:6" ht="24" customHeight="1">
      <c r="A18" s="20">
        <v>212</v>
      </c>
      <c r="B18" s="20">
        <v>13</v>
      </c>
      <c r="C18" s="20" t="s">
        <v>124</v>
      </c>
      <c r="D18" s="24" t="s">
        <v>862</v>
      </c>
      <c r="E18" s="29">
        <f>SUM(E19:E19)</f>
        <v>-1455</v>
      </c>
      <c r="F18" s="30"/>
    </row>
    <row r="19" spans="1:6" ht="24" customHeight="1">
      <c r="A19" s="26">
        <v>212</v>
      </c>
      <c r="B19" s="26">
        <v>13</v>
      </c>
      <c r="C19" s="26" t="s">
        <v>124</v>
      </c>
      <c r="D19" s="31" t="s">
        <v>863</v>
      </c>
      <c r="E19" s="28">
        <v>-1455</v>
      </c>
      <c r="F19" s="30"/>
    </row>
    <row r="20" spans="1:6" ht="24" customHeight="1">
      <c r="A20" s="20">
        <v>232</v>
      </c>
      <c r="B20" s="30"/>
      <c r="C20" s="30"/>
      <c r="D20" s="21" t="s">
        <v>864</v>
      </c>
      <c r="E20" s="22">
        <f>SUM(E21)</f>
        <v>-1919.21</v>
      </c>
      <c r="F20" s="30"/>
    </row>
    <row r="21" spans="1:6" ht="24" customHeight="1">
      <c r="A21" s="26">
        <v>232</v>
      </c>
      <c r="B21" s="26" t="s">
        <v>168</v>
      </c>
      <c r="C21" s="26"/>
      <c r="D21" s="32" t="s">
        <v>865</v>
      </c>
      <c r="E21" s="22">
        <f>SUM(E22)</f>
        <v>-1919.21</v>
      </c>
      <c r="F21" s="30"/>
    </row>
    <row r="22" spans="1:6" ht="24" customHeight="1">
      <c r="A22" s="26">
        <v>232</v>
      </c>
      <c r="B22" s="26" t="s">
        <v>168</v>
      </c>
      <c r="C22" s="26">
        <v>99</v>
      </c>
      <c r="D22" s="27" t="s">
        <v>866</v>
      </c>
      <c r="E22" s="28">
        <v>-1919.21</v>
      </c>
      <c r="F22" s="30"/>
    </row>
  </sheetData>
  <sheetProtection/>
  <mergeCells count="6">
    <mergeCell ref="A2:F2"/>
    <mergeCell ref="E3:F3"/>
    <mergeCell ref="A4:C4"/>
    <mergeCell ref="D4:D5"/>
    <mergeCell ref="E4:E5"/>
    <mergeCell ref="F4:F5"/>
  </mergeCells>
  <printOptions horizontalCentered="1"/>
  <pageMargins left="0.39" right="0.39" top="0.79" bottom="0.79" header="0.51" footer="0.51"/>
  <pageSetup firstPageNumber="26" useFirstPageNumber="1" fitToHeight="2" horizontalDpi="600" verticalDpi="600" orientation="portrait" paperSize="9" scale="86" r:id="rId1"/>
  <headerFooter scaleWithDoc="0" alignWithMargins="0">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stone</dc:creator>
  <cp:keywords/>
  <dc:description/>
  <cp:lastModifiedBy>龙保金 10.105.210.243</cp:lastModifiedBy>
  <cp:lastPrinted>2021-10-21T03:22:27Z</cp:lastPrinted>
  <dcterms:created xsi:type="dcterms:W3CDTF">2002-12-03T09:04:00Z</dcterms:created>
  <dcterms:modified xsi:type="dcterms:W3CDTF">2021-10-28T08:41:15Z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